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750" windowHeight="12435"/>
  </bookViews>
  <sheets>
    <sheet name="Прил 9(табл 1,2)" sheetId="9" r:id="rId1"/>
    <sheet name="Прил 9(табл 3)" sheetId="8" r:id="rId2"/>
    <sheet name="Прил 9(табл 4)" sheetId="3" r:id="rId3"/>
    <sheet name="Прил 9(табл 5)" sheetId="4" r:id="rId4"/>
    <sheet name="Прил 9(табл 6)" sheetId="5" r:id="rId5"/>
    <sheet name="Прил9 (табл 7)" sheetId="10" r:id="rId6"/>
  </sheets>
  <definedNames>
    <definedName name="_xlnm._FilterDatabase" localSheetId="5" hidden="1">'Прил9 (табл 7)'!$B$2:$B$285</definedName>
    <definedName name="Print_Titles" localSheetId="0">'Прил 9(табл 1,2)'!$10:$10</definedName>
    <definedName name="Print_Titles" localSheetId="1">'Прил 9(табл 3)'!$6:$6</definedName>
    <definedName name="_xlnm.Print_Titles" localSheetId="0">'Прил 9(табл 1,2)'!$10:$10</definedName>
    <definedName name="_xlnm.Print_Titles" localSheetId="1">'Прил 9(табл 3)'!$6:$6</definedName>
    <definedName name="_xlnm.Print_Titles" localSheetId="2">'Прил 9(табл 4)'!$3:$4</definedName>
    <definedName name="_xlnm.Print_Titles" localSheetId="5">'Прил9 (табл 7)'!$4:$5</definedName>
    <definedName name="_xlnm.Print_Area" localSheetId="0">'Прил 9(табл 1,2)'!$C$2:$V$154</definedName>
    <definedName name="_xlnm.Print_Area" localSheetId="1">'Прил 9(табл 3)'!$C$2:$V$48</definedName>
    <definedName name="_xlnm.Print_Area" localSheetId="2">'Прил 9(табл 4)'!$B$1:$D$90</definedName>
    <definedName name="_xlnm.Print_Area" localSheetId="3">'Прил 9(табл 5)'!$A$2:$E$25</definedName>
    <definedName name="_xlnm.Print_Area" localSheetId="4">'Прил 9(табл 6)'!$A$2:$C$12</definedName>
    <definedName name="_xlnm.Print_Area" localSheetId="5">'Прил9 (табл 7)'!$B$2:$D$284</definedName>
  </definedNames>
  <calcPr calcId="125725"/>
</workbook>
</file>

<file path=xl/calcChain.xml><?xml version="1.0" encoding="utf-8"?>
<calcChain xmlns="http://schemas.openxmlformats.org/spreadsheetml/2006/main">
  <c r="D263" i="10"/>
  <c r="S55" i="8"/>
  <c r="Q55"/>
  <c r="K55"/>
  <c r="I55"/>
  <c r="G55"/>
  <c r="E55"/>
  <c r="S54"/>
  <c r="Q54"/>
  <c r="K54"/>
  <c r="I54"/>
  <c r="G54"/>
  <c r="E54"/>
  <c r="S53"/>
  <c r="Q53"/>
  <c r="K53"/>
  <c r="I53"/>
  <c r="G53"/>
  <c r="E53"/>
  <c r="S52"/>
  <c r="Q52"/>
  <c r="K52"/>
  <c r="I52"/>
  <c r="G52"/>
  <c r="E52"/>
  <c r="S51"/>
  <c r="Q51"/>
  <c r="K51"/>
  <c r="I51"/>
  <c r="G51"/>
  <c r="E51"/>
  <c r="S50"/>
  <c r="Q50"/>
  <c r="K50"/>
  <c r="I50"/>
  <c r="G50"/>
  <c r="E50"/>
  <c r="S49"/>
  <c r="Q49"/>
  <c r="K49"/>
  <c r="I49"/>
  <c r="G49"/>
  <c r="E49"/>
  <c r="T32"/>
  <c r="S32" s="1"/>
  <c r="R32"/>
  <c r="Q32" s="1"/>
  <c r="L32"/>
  <c r="K32" s="1"/>
  <c r="J32"/>
  <c r="I32" s="1"/>
  <c r="H32"/>
  <c r="G32" s="1"/>
  <c r="F32"/>
  <c r="E32" s="1"/>
  <c r="T31"/>
  <c r="S31" s="1"/>
  <c r="R31"/>
  <c r="Q31" s="1"/>
  <c r="L31"/>
  <c r="K31" s="1"/>
  <c r="J31"/>
  <c r="I31" s="1"/>
  <c r="H31"/>
  <c r="G31" s="1"/>
  <c r="F31"/>
  <c r="E31" s="1"/>
  <c r="S48"/>
  <c r="Q48"/>
  <c r="K48"/>
  <c r="I48"/>
  <c r="G48"/>
  <c r="E48"/>
  <c r="S47"/>
  <c r="Q47"/>
  <c r="K47"/>
  <c r="I47"/>
  <c r="G47"/>
  <c r="E47"/>
  <c r="S46"/>
  <c r="Q46"/>
  <c r="K46"/>
  <c r="I46"/>
  <c r="G46"/>
  <c r="E46"/>
  <c r="S45"/>
  <c r="Q45"/>
  <c r="K45"/>
  <c r="I45"/>
  <c r="G45"/>
  <c r="E45"/>
  <c r="S44"/>
  <c r="Q44"/>
  <c r="K44"/>
  <c r="I44"/>
  <c r="G44"/>
  <c r="E44"/>
  <c r="S43"/>
  <c r="Q43"/>
  <c r="K43"/>
  <c r="I43"/>
  <c r="G43"/>
  <c r="E43"/>
  <c r="S42"/>
  <c r="Q42"/>
  <c r="K42"/>
  <c r="I42"/>
  <c r="G42"/>
  <c r="E42"/>
  <c r="S41"/>
  <c r="Q41"/>
  <c r="K41"/>
  <c r="I41"/>
  <c r="G41"/>
  <c r="E41"/>
  <c r="S40"/>
  <c r="Q40"/>
  <c r="K40"/>
  <c r="I40"/>
  <c r="G40"/>
  <c r="E40"/>
  <c r="S39"/>
  <c r="Q39"/>
  <c r="K39"/>
  <c r="I39"/>
  <c r="G39"/>
  <c r="E39"/>
  <c r="S38"/>
  <c r="Q38"/>
  <c r="K38"/>
  <c r="I38"/>
  <c r="G38"/>
  <c r="E38"/>
  <c r="S37"/>
  <c r="Q37"/>
  <c r="K37"/>
  <c r="I37"/>
  <c r="G37"/>
  <c r="E37"/>
  <c r="S36"/>
  <c r="Q36"/>
  <c r="K36"/>
  <c r="I36"/>
  <c r="G36"/>
  <c r="E36"/>
  <c r="S35"/>
  <c r="Q35"/>
  <c r="K35"/>
  <c r="I35"/>
  <c r="G35"/>
  <c r="E35"/>
  <c r="S34"/>
  <c r="Q34"/>
  <c r="K34"/>
  <c r="I34"/>
  <c r="G34"/>
  <c r="E34"/>
  <c r="S33"/>
  <c r="Q33"/>
  <c r="K33"/>
  <c r="I33"/>
  <c r="G33"/>
  <c r="E33"/>
  <c r="U30"/>
  <c r="S30"/>
  <c r="Q30"/>
  <c r="O30"/>
  <c r="M30"/>
  <c r="K30"/>
  <c r="I30"/>
  <c r="G30"/>
  <c r="E30"/>
  <c r="S29"/>
  <c r="Q29"/>
  <c r="K29"/>
  <c r="I29"/>
  <c r="G29"/>
  <c r="E29"/>
  <c r="S28"/>
  <c r="Q28"/>
  <c r="K28"/>
  <c r="I28"/>
  <c r="G28"/>
  <c r="E28"/>
  <c r="S27"/>
  <c r="Q27"/>
  <c r="K27"/>
  <c r="I27"/>
  <c r="G27"/>
  <c r="E27"/>
  <c r="S26"/>
  <c r="Q26"/>
  <c r="K26"/>
  <c r="I26"/>
  <c r="G26"/>
  <c r="E26"/>
  <c r="S25"/>
  <c r="Q25"/>
  <c r="K25"/>
  <c r="I25"/>
  <c r="G25"/>
  <c r="E25"/>
  <c r="S24"/>
  <c r="Q24"/>
  <c r="K24"/>
  <c r="I24"/>
  <c r="G24"/>
  <c r="S23"/>
  <c r="Q23"/>
  <c r="K23"/>
  <c r="I23"/>
  <c r="S22"/>
  <c r="Q22"/>
  <c r="K22"/>
  <c r="I22"/>
  <c r="G22"/>
  <c r="S21"/>
  <c r="Q21"/>
  <c r="K21"/>
  <c r="I21"/>
  <c r="G21"/>
  <c r="E21"/>
  <c r="S20"/>
  <c r="Q20"/>
  <c r="K20"/>
  <c r="I20"/>
  <c r="G20"/>
  <c r="E20"/>
  <c r="S19"/>
  <c r="Q19"/>
  <c r="K19"/>
  <c r="I19"/>
  <c r="G19"/>
  <c r="E19"/>
  <c r="S18"/>
  <c r="Q18"/>
  <c r="K18"/>
  <c r="I18"/>
  <c r="G18"/>
  <c r="E18"/>
  <c r="G17"/>
  <c r="S16"/>
  <c r="Q16"/>
  <c r="K16"/>
  <c r="I16"/>
  <c r="G16"/>
  <c r="E16"/>
  <c r="S15"/>
  <c r="Q15"/>
  <c r="K15"/>
  <c r="I15"/>
  <c r="G15"/>
  <c r="E15"/>
  <c r="S14"/>
  <c r="Q14"/>
  <c r="K14"/>
  <c r="I14"/>
  <c r="G14"/>
  <c r="E14"/>
  <c r="S13"/>
  <c r="Q13"/>
  <c r="O13"/>
  <c r="K13"/>
  <c r="I13"/>
  <c r="G13"/>
  <c r="E13"/>
  <c r="S12"/>
  <c r="Q12"/>
  <c r="K12"/>
  <c r="I12"/>
  <c r="G12"/>
  <c r="E12"/>
  <c r="K11"/>
  <c r="I11"/>
  <c r="G11"/>
  <c r="S10"/>
  <c r="Q10"/>
  <c r="K10"/>
  <c r="I10"/>
  <c r="S9"/>
  <c r="Q9"/>
  <c r="K9"/>
  <c r="I9"/>
  <c r="S8"/>
  <c r="Q8"/>
  <c r="K8"/>
  <c r="I8"/>
  <c r="G8"/>
  <c r="E8"/>
  <c r="S7"/>
  <c r="Q7"/>
  <c r="K7"/>
  <c r="I7"/>
  <c r="G7"/>
  <c r="E7"/>
  <c r="D283" i="10" l="1"/>
  <c r="D281"/>
  <c r="D277"/>
  <c r="D274"/>
  <c r="D272" s="1"/>
  <c r="D269"/>
  <c r="D254"/>
  <c r="D252"/>
  <c r="D246"/>
  <c r="D236"/>
  <c r="D226"/>
  <c r="D221" s="1"/>
  <c r="D219"/>
  <c r="D211" s="1"/>
  <c r="D207"/>
  <c r="D197"/>
  <c r="D190"/>
  <c r="D179"/>
  <c r="D170"/>
  <c r="D166"/>
  <c r="D164"/>
  <c r="D152"/>
  <c r="D148"/>
  <c r="D145" s="1"/>
  <c r="D139"/>
  <c r="D126"/>
  <c r="D121"/>
  <c r="D117"/>
  <c r="D107"/>
  <c r="D100"/>
  <c r="D97"/>
  <c r="D93" s="1"/>
  <c r="D84"/>
  <c r="D83"/>
  <c r="D82"/>
  <c r="D80"/>
  <c r="D70"/>
  <c r="D69"/>
  <c r="D61"/>
  <c r="D52"/>
  <c r="D47" s="1"/>
  <c r="D43"/>
  <c r="D39" s="1"/>
  <c r="D32"/>
  <c r="D29"/>
  <c r="D26" s="1"/>
  <c r="D19"/>
  <c r="D16" s="1"/>
  <c r="D8"/>
  <c r="D6" s="1"/>
  <c r="S37" i="9"/>
  <c r="Q37"/>
  <c r="E37"/>
  <c r="G37"/>
  <c r="I37"/>
  <c r="K37"/>
  <c r="U130"/>
  <c r="U120"/>
  <c r="U119"/>
  <c r="U116"/>
  <c r="U115"/>
  <c r="U114"/>
  <c r="U113"/>
  <c r="U112"/>
  <c r="U111"/>
  <c r="U110"/>
  <c r="U109"/>
  <c r="U108"/>
  <c r="U107"/>
  <c r="U98"/>
  <c r="U97"/>
  <c r="U82"/>
  <c r="U127"/>
  <c r="U126"/>
  <c r="U72"/>
  <c r="U46"/>
  <c r="D76" i="10" l="1"/>
  <c r="D67"/>
  <c r="D162"/>
  <c r="U125" i="9"/>
  <c r="S127"/>
  <c r="S126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4"/>
  <c r="S42"/>
  <c r="S41"/>
  <c r="S40"/>
  <c r="S39"/>
  <c r="S38"/>
  <c r="S36"/>
  <c r="S35"/>
  <c r="S34"/>
  <c r="S33"/>
  <c r="S32"/>
  <c r="S31"/>
  <c r="S30"/>
  <c r="S29"/>
  <c r="S28"/>
  <c r="S27"/>
  <c r="S26"/>
  <c r="S25"/>
  <c r="S22"/>
  <c r="S21"/>
  <c r="S20"/>
  <c r="S19"/>
  <c r="S18"/>
  <c r="S17"/>
  <c r="S16"/>
  <c r="S15"/>
  <c r="S14"/>
  <c r="S13"/>
  <c r="S12"/>
  <c r="S11"/>
  <c r="Q65"/>
  <c r="K65"/>
  <c r="I65"/>
  <c r="G65"/>
  <c r="E65"/>
  <c r="Q44"/>
  <c r="K44"/>
  <c r="I44"/>
  <c r="G44"/>
  <c r="E44"/>
  <c r="Q73" l="1"/>
  <c r="K73"/>
  <c r="I73"/>
  <c r="G73"/>
  <c r="E73"/>
  <c r="Q72"/>
  <c r="O72"/>
  <c r="K72"/>
  <c r="I72"/>
  <c r="G72"/>
  <c r="E72"/>
  <c r="Q71"/>
  <c r="K71"/>
  <c r="I71"/>
  <c r="G71"/>
  <c r="E71"/>
  <c r="Q70"/>
  <c r="K70"/>
  <c r="I70"/>
  <c r="G70"/>
  <c r="E70"/>
  <c r="Q69"/>
  <c r="K69"/>
  <c r="I69"/>
  <c r="G69"/>
  <c r="E69"/>
  <c r="Q68"/>
  <c r="K68"/>
  <c r="I68"/>
  <c r="E68"/>
  <c r="Q67"/>
  <c r="K67"/>
  <c r="I67"/>
  <c r="G67"/>
  <c r="E67"/>
  <c r="Q66"/>
  <c r="K66"/>
  <c r="I66"/>
  <c r="G66"/>
  <c r="E66"/>
  <c r="Q64"/>
  <c r="K64"/>
  <c r="I64"/>
  <c r="G64"/>
  <c r="E64"/>
  <c r="Q63"/>
  <c r="K63"/>
  <c r="I63"/>
  <c r="E63"/>
  <c r="Q62"/>
  <c r="K62"/>
  <c r="I62"/>
  <c r="E62"/>
  <c r="Q61"/>
  <c r="K61"/>
  <c r="I61"/>
  <c r="Q60"/>
  <c r="K60"/>
  <c r="I60"/>
  <c r="Q59"/>
  <c r="K59"/>
  <c r="I59"/>
  <c r="G59"/>
  <c r="E59"/>
  <c r="Q58"/>
  <c r="K58"/>
  <c r="I58"/>
  <c r="Q57"/>
  <c r="K57"/>
  <c r="I57"/>
  <c r="Q56"/>
  <c r="K56"/>
  <c r="I56"/>
  <c r="E56"/>
  <c r="Q55"/>
  <c r="K55"/>
  <c r="I55"/>
  <c r="G55"/>
  <c r="Q54"/>
  <c r="K54"/>
  <c r="I54"/>
  <c r="G54"/>
  <c r="E54"/>
  <c r="Q53"/>
  <c r="K53"/>
  <c r="I53"/>
  <c r="G53"/>
  <c r="E53"/>
  <c r="Q52"/>
  <c r="K52"/>
  <c r="I52"/>
  <c r="G52"/>
  <c r="Q51"/>
  <c r="K51"/>
  <c r="I51"/>
  <c r="G51"/>
  <c r="E51"/>
  <c r="Q50"/>
  <c r="K50"/>
  <c r="I50"/>
  <c r="G50"/>
  <c r="E50"/>
  <c r="Q49"/>
  <c r="K49"/>
  <c r="I49"/>
  <c r="G49"/>
  <c r="E49"/>
  <c r="Q48"/>
  <c r="K48"/>
  <c r="I48"/>
  <c r="G48"/>
  <c r="E48"/>
  <c r="Q47"/>
  <c r="K47"/>
  <c r="I47"/>
  <c r="G47"/>
  <c r="E47"/>
  <c r="Q46"/>
  <c r="K46"/>
  <c r="I46"/>
  <c r="G46"/>
  <c r="E46"/>
  <c r="K45"/>
  <c r="I45"/>
  <c r="K43"/>
  <c r="I43"/>
  <c r="Q42"/>
  <c r="K42"/>
  <c r="I42"/>
  <c r="Q41"/>
  <c r="K41"/>
  <c r="I41"/>
  <c r="E41"/>
  <c r="Q40"/>
  <c r="K40"/>
  <c r="I40"/>
  <c r="G40"/>
  <c r="E40"/>
  <c r="Q39"/>
  <c r="K39"/>
  <c r="I39"/>
  <c r="G39"/>
  <c r="E39"/>
  <c r="Q38"/>
  <c r="K38"/>
  <c r="I38"/>
  <c r="Q36"/>
  <c r="K36"/>
  <c r="I36"/>
  <c r="G36"/>
  <c r="E36"/>
  <c r="Q35"/>
  <c r="K35"/>
  <c r="I35"/>
  <c r="Q34"/>
  <c r="K34"/>
  <c r="I34"/>
  <c r="E34"/>
  <c r="Q33"/>
  <c r="K33"/>
  <c r="I33"/>
  <c r="G33"/>
  <c r="E33"/>
  <c r="Q32"/>
  <c r="K32"/>
  <c r="I32"/>
  <c r="E32"/>
  <c r="Q31"/>
  <c r="K31"/>
  <c r="I31"/>
  <c r="G31"/>
  <c r="E31"/>
  <c r="Q30"/>
  <c r="O30"/>
  <c r="K30"/>
  <c r="I30"/>
  <c r="G30"/>
  <c r="E30"/>
  <c r="Q29"/>
  <c r="O29"/>
  <c r="K29"/>
  <c r="I29"/>
  <c r="Q28"/>
  <c r="O28"/>
  <c r="K28"/>
  <c r="I28"/>
  <c r="G28"/>
  <c r="E28"/>
  <c r="Q27"/>
  <c r="K27"/>
  <c r="I27"/>
  <c r="G27"/>
  <c r="E27"/>
  <c r="Q26"/>
  <c r="K26"/>
  <c r="I26"/>
  <c r="G26"/>
  <c r="E26"/>
  <c r="Q25"/>
  <c r="K25"/>
  <c r="I25"/>
  <c r="G25"/>
  <c r="E25"/>
  <c r="K24"/>
  <c r="I24"/>
  <c r="G24"/>
  <c r="K23"/>
  <c r="I23"/>
  <c r="G23"/>
  <c r="Q22"/>
  <c r="K22"/>
  <c r="I22"/>
  <c r="G22"/>
  <c r="Q21"/>
  <c r="K21"/>
  <c r="I21"/>
  <c r="Q20"/>
  <c r="K20"/>
  <c r="I20"/>
  <c r="Q19"/>
  <c r="K19"/>
  <c r="I19"/>
  <c r="Q18"/>
  <c r="K18"/>
  <c r="I18"/>
  <c r="Q17"/>
  <c r="K17"/>
  <c r="I17"/>
  <c r="Q16"/>
  <c r="K16"/>
  <c r="I16"/>
  <c r="G16"/>
  <c r="Q15"/>
  <c r="K15"/>
  <c r="I15"/>
  <c r="G15"/>
  <c r="E15"/>
  <c r="Q14"/>
  <c r="K14"/>
  <c r="I14"/>
  <c r="G14"/>
  <c r="E14"/>
  <c r="Q13"/>
  <c r="K13"/>
  <c r="I13"/>
  <c r="G13"/>
  <c r="E13"/>
  <c r="Q12"/>
  <c r="K12"/>
  <c r="I12"/>
  <c r="G12"/>
  <c r="E12"/>
  <c r="Q11"/>
  <c r="K11"/>
  <c r="I11"/>
  <c r="G11"/>
  <c r="E11"/>
  <c r="D25" i="4" l="1"/>
  <c r="D24"/>
  <c r="D23"/>
  <c r="D22"/>
  <c r="D21"/>
  <c r="D20"/>
  <c r="D19"/>
  <c r="D18"/>
  <c r="D17"/>
  <c r="D16"/>
  <c r="D15"/>
  <c r="D14"/>
  <c r="D13"/>
  <c r="D12"/>
  <c r="D11"/>
  <c r="D10"/>
  <c r="D9"/>
  <c r="D8"/>
</calcChain>
</file>

<file path=xl/sharedStrings.xml><?xml version="1.0" encoding="utf-8"?>
<sst xmlns="http://schemas.openxmlformats.org/spreadsheetml/2006/main" count="1305" uniqueCount="836">
  <si>
    <t>Таблица № 1. Тариф 1-го посещения с профилактической целью и иными целями (учитываются при расчете подушевого норматива)</t>
  </si>
  <si>
    <t xml:space="preserve">Базовый норматив финансовых затрат на оплату медицинской помощи, оплачиваемой за единицу объема ее оказания </t>
  </si>
  <si>
    <t>ПРОФИЛЬ</t>
  </si>
  <si>
    <t>Коэффициенты, применяемые для определения стоимости каждой единицы объема</t>
  </si>
  <si>
    <t>I уровень (подуровень I)</t>
  </si>
  <si>
    <t>I уровень (подуровень II)</t>
  </si>
  <si>
    <t xml:space="preserve">II уровень (подуровень I) </t>
  </si>
  <si>
    <t>II уровень (подуровень II )</t>
  </si>
  <si>
    <t>II уровень (подуровень III )</t>
  </si>
  <si>
    <t>III уровень (подуровень I )</t>
  </si>
  <si>
    <t>III уровень (подуровень II)</t>
  </si>
  <si>
    <t>III уровень (подуровень III)</t>
  </si>
  <si>
    <t>Врач общей практики (посещение с профилактической  целью и разовые)</t>
  </si>
  <si>
    <t>Медицинская сестра (фельдшер)</t>
  </si>
  <si>
    <t>Педиатрия  (посещение с профилактической  целью и разовые)</t>
  </si>
  <si>
    <t>Терапия  (посещение с профилактической  целью и разовые)</t>
  </si>
  <si>
    <t xml:space="preserve">Фельдшер ФАП (посещение) </t>
  </si>
  <si>
    <t>Аллерголог - дети (посещение с профилактической  целью и разовые)</t>
  </si>
  <si>
    <t>Аллерголог (посещение с профилактической  целью и разовые)</t>
  </si>
  <si>
    <t>Гастроэнтеролог - дети (посещение с профилактической целью и разовые)</t>
  </si>
  <si>
    <t>Гастроэнтерологические (посещение с профилактической  целью и разовые)</t>
  </si>
  <si>
    <t>Гериатр (Комплексное обследование)</t>
  </si>
  <si>
    <t>Гериатр на дому (Комплексное обследование)</t>
  </si>
  <si>
    <t>Гинеколог - дети  (посещение с профилактической  целью и разовые)</t>
  </si>
  <si>
    <t>Гинеколог (посещение с профилактической  целью и разовые)</t>
  </si>
  <si>
    <t>Дерматолог- дети (посещение с профилактической  целью и разовые)</t>
  </si>
  <si>
    <t>Дерматолог  (посещение с профилактической  целью и разовые)</t>
  </si>
  <si>
    <t>Инфекционист- дети  (посещение с профилактической  целью и разовые)</t>
  </si>
  <si>
    <t>Инфекционист  (посещение с профилактической  целью и разовые)</t>
  </si>
  <si>
    <t>Кардиолог - дети (посещение с профилактической целью и разовые)</t>
  </si>
  <si>
    <t>Кардиология (посещение с профилактической целью и разовые)</t>
  </si>
  <si>
    <t>Колопроктология (посещение с профилактической  целью и разовые)</t>
  </si>
  <si>
    <t>Неврология  (посещение с профилактической  целью и разовые)</t>
  </si>
  <si>
    <t>Неврология-дети  (посещение с профилактической  целью и разовые)</t>
  </si>
  <si>
    <t>Нефролог - дети  (посещение с профилактической  целью и разовые)</t>
  </si>
  <si>
    <t>Нефролог  (посещение с профилактической  целью и разовые)</t>
  </si>
  <si>
    <t>Онколог - дети (посещение с профилактической  целью и разовые)</t>
  </si>
  <si>
    <t>Онкология  (посещение с профилактической  целью и разовые)</t>
  </si>
  <si>
    <t>Отоларинголог (посещение с профилактической  целью и разовые)</t>
  </si>
  <si>
    <t>Отоларинголог-дети (посещение с профилактической  целью и разовые)</t>
  </si>
  <si>
    <t>Офтальмология  (посещение с профилактической  целью и разовые)</t>
  </si>
  <si>
    <t>Офтальмология-дети   (посещение с профилактической  целью и разовые)</t>
  </si>
  <si>
    <t>Патронаж новорожденного на дому</t>
  </si>
  <si>
    <t>Посещение смотрового кабинета</t>
  </si>
  <si>
    <t>Пульмонология  (посещение с профилактической  целью и разовые)</t>
  </si>
  <si>
    <t>Ревматология (посещение с профилактической целью и разовые)</t>
  </si>
  <si>
    <t>Сосудистый хирург (посещение с профилактической  целью и разовые)</t>
  </si>
  <si>
    <t>Сурдолог (посещение с профилактической  целью и разовые)</t>
  </si>
  <si>
    <t>Травматолог  (посещение с профилактической  целью и разовые)</t>
  </si>
  <si>
    <t>Травматолог - дети (посещение с профилактической  целью и разовые)</t>
  </si>
  <si>
    <t>Уролог - дети (посещение с профилактической  целью и разовые)</t>
  </si>
  <si>
    <t>Урология (посещение с профилактической  целью и разовые)</t>
  </si>
  <si>
    <t>Хирург (посещение с профилактической  целью и разовые)</t>
  </si>
  <si>
    <t>Хирург-дети  (посещение с профилактической  целью и разовые)</t>
  </si>
  <si>
    <t>Эндокринолог - дети  (посещение с профилактической  целью и разовые)</t>
  </si>
  <si>
    <t>Эндокринология (посещение с профилактической  целью и разовые)</t>
  </si>
  <si>
    <t>Посещение в связи с получением медицинских документов</t>
  </si>
  <si>
    <t>Медицинский осмотр перед проведением вакцинации</t>
  </si>
  <si>
    <t>Таблица № 3. Тариф 1-го посещения с целью  диспансерного наблюдения (не учитываются при расчете подушевого норматива)</t>
  </si>
  <si>
    <t>Установление диспансерного наблюдения за пациентом с онкологическим заболеванием</t>
  </si>
  <si>
    <t>Таблица № 4</t>
  </si>
  <si>
    <t>Код</t>
  </si>
  <si>
    <t>Наименование</t>
  </si>
  <si>
    <t>Тариф</t>
  </si>
  <si>
    <t>услуги</t>
  </si>
  <si>
    <t>руб.</t>
  </si>
  <si>
    <t>B03.015.001.01</t>
  </si>
  <si>
    <t>B03.016.004</t>
  </si>
  <si>
    <t>Анализ крови биохимический общетерапевтический</t>
  </si>
  <si>
    <t>A09.28.003.001</t>
  </si>
  <si>
    <t>Определение альбумина в моче</t>
  </si>
  <si>
    <t>A05.10.006</t>
  </si>
  <si>
    <t>Регистрация электрокардиограммы</t>
  </si>
  <si>
    <t>A04.10.002.007</t>
  </si>
  <si>
    <t>Эхокардиография в В-режиме с допплеровским исследованием внутрисердечного кровотока</t>
  </si>
  <si>
    <t>B03.005.008</t>
  </si>
  <si>
    <t>Лабораторный контроль за терапией лекарственными препаратами (непрямыми антикоагулянтами)</t>
  </si>
  <si>
    <t>A12.10.001</t>
  </si>
  <si>
    <t>Электрокардиография с физической нагрузкой</t>
  </si>
  <si>
    <t>А05.10.008</t>
  </si>
  <si>
    <t>Холтеровское мониторирование сердечного ритма</t>
  </si>
  <si>
    <t>B03.016.002</t>
  </si>
  <si>
    <t>Общий (клинический) анализ крови</t>
  </si>
  <si>
    <t>A09.05.256</t>
  </si>
  <si>
    <t>Исследования уровня N-терминального фрагмента натрийуретического пропептида мозгового (NT-proBNP) в крови</t>
  </si>
  <si>
    <t>A06.09.007</t>
  </si>
  <si>
    <t>Рентгенография легких</t>
  </si>
  <si>
    <t>A04.12.005.003</t>
  </si>
  <si>
    <t>Дуплексное сканирование брахиоцефальных артерий с цветным допплеровским картированием кровотока</t>
  </si>
  <si>
    <t>A09.05.083</t>
  </si>
  <si>
    <t>Исследование уровня гликированного гемоглобина в крови</t>
  </si>
  <si>
    <t>Таблица  5</t>
  </si>
  <si>
    <t>Тарифы на оплату  медицинской помощи в амбулаторных условиях  по медицинской реабилитации (комплексное посещение)</t>
  </si>
  <si>
    <t>Тариф, руб.</t>
  </si>
  <si>
    <t>Неврология 1 балл по ШРМ</t>
  </si>
  <si>
    <t>Неврология 2 балла по ШРМ</t>
  </si>
  <si>
    <t>Неврология 3 балла по ШРМ</t>
  </si>
  <si>
    <t>Травматология и ортопедия 1 балл по ШРМ</t>
  </si>
  <si>
    <t>Травматология и ортопедия 2 балла по ШРМ</t>
  </si>
  <si>
    <t>Травматология и ортопедия 3 балла по ШРМ</t>
  </si>
  <si>
    <t>Кардиология 1 балл по ШРМ</t>
  </si>
  <si>
    <t>Кардиология 2 балла по ШРМ</t>
  </si>
  <si>
    <t>Кардиология 3 балла по ШРМ</t>
  </si>
  <si>
    <t>Онкология 1 балл по ШРМ</t>
  </si>
  <si>
    <t>Онкология 2 балла по ШРМ</t>
  </si>
  <si>
    <t>Онкология 3 балла по ШРМ</t>
  </si>
  <si>
    <t>Инфекционные заболевания в части медицинской реабилитации после перенесенной коронавирусной инфекции COVID-19, 1 балл по ШРМ</t>
  </si>
  <si>
    <t>Инфекционные заболевания в части медицинской реабилитации после перенесенной коронавирусной инфекции COVID-19, 2 балла по ШРМ</t>
  </si>
  <si>
    <t>Инфекционные заболевания в части медицинской реабилитации после перенесенной коронавирусной инфекции COVID-19, 3 балла по ШРМ</t>
  </si>
  <si>
    <t>Иные профили 1 балл по ШРМ</t>
  </si>
  <si>
    <t>Иные профили 2 балла по ШРМ</t>
  </si>
  <si>
    <t>Иные профили 3 балла по ШРМ</t>
  </si>
  <si>
    <t xml:space="preserve">Наименование </t>
  </si>
  <si>
    <t>B04.012.001.6</t>
  </si>
  <si>
    <t>B04.012.001.5</t>
  </si>
  <si>
    <t>B04.012.001.2</t>
  </si>
  <si>
    <t>B04.012.001.1</t>
  </si>
  <si>
    <t>B04.012.001.3</t>
  </si>
  <si>
    <t>B04.012.001.4</t>
  </si>
  <si>
    <t>B05.014.002.02</t>
  </si>
  <si>
    <t>B05.014.002.03</t>
  </si>
  <si>
    <t>B05.014.002.04</t>
  </si>
  <si>
    <t>B05.015.002.1</t>
  </si>
  <si>
    <t>B05.015.002.2</t>
  </si>
  <si>
    <t>B05.015.002.3</t>
  </si>
  <si>
    <t>B05.023.002.1</t>
  </si>
  <si>
    <t>B05.023.002.2</t>
  </si>
  <si>
    <t>B05.023.002.3</t>
  </si>
  <si>
    <t>B05.027.001.1</t>
  </si>
  <si>
    <t>B05.027.001.2</t>
  </si>
  <si>
    <t>B05.027.001.3</t>
  </si>
  <si>
    <t>B05.050.004.1</t>
  </si>
  <si>
    <t>B05.050.004.2</t>
  </si>
  <si>
    <t>B05.050.004.3</t>
  </si>
  <si>
    <t>B05.069.009.1</t>
  </si>
  <si>
    <t>B05.069.009.2</t>
  </si>
  <si>
    <t>B05.069.009.3</t>
  </si>
  <si>
    <t>A12.09.005</t>
  </si>
  <si>
    <t>Измерение насыщения крови кислородом (сатурация) в покое</t>
  </si>
  <si>
    <t>A06.03.061</t>
  </si>
  <si>
    <t>A04.20.001</t>
  </si>
  <si>
    <t>Ультразвуковое исследование матки и придатков трансабдоминальное</t>
  </si>
  <si>
    <t>A08.20.013.02</t>
  </si>
  <si>
    <t>A08.30.046.005</t>
  </si>
  <si>
    <t>Комплексная услуга по диспансерному наблюдению больных с остеопорозом 1255,22 руб.</t>
  </si>
  <si>
    <t>Таблица 6</t>
  </si>
  <si>
    <t>Педиатр диспансерный прием (комплексное посещение)</t>
  </si>
  <si>
    <t>Терапевт диспансерный прием (комплексное посещение)</t>
  </si>
  <si>
    <t>Аллерголог - дети диспансерное наблюдение (комплексное посещение)</t>
  </si>
  <si>
    <t>Аллерголог диспансерное наблюдение (комплексное посещение)</t>
  </si>
  <si>
    <t>Гастроэнтеролог - дети диспансерное наблюдение (комплексное посещение)</t>
  </si>
  <si>
    <t>Гастроэнтеролог  диспансерное наблюдение (комплексное посещение)</t>
  </si>
  <si>
    <t>Гериатр (диспансерное наблюдение) комплексное посещение</t>
  </si>
  <si>
    <t>Гинеколог - дети диспансерное наблюдение (комплексное посещение)</t>
  </si>
  <si>
    <t>Гинеколог  диспансерное наблюдение (комплексное посещение)</t>
  </si>
  <si>
    <t>Дерматолог - дети диспансерное наблюдение (комплексное посещение)</t>
  </si>
  <si>
    <t>Дерматолог диспансерное наблюдение (комплексное посещение)</t>
  </si>
  <si>
    <t>Инфекционист - дети  диспансерное наблюдение (комплексное посещение)</t>
  </si>
  <si>
    <t>Инфекционист  диспансерное наблюдение (комплексное посещение)</t>
  </si>
  <si>
    <t>Кардиолог - дети диспансерное наблюдение (комплексное посещение)</t>
  </si>
  <si>
    <t>Кардиолог  диспансерное наблюдение (комплексное посещение)</t>
  </si>
  <si>
    <t>Невролог - дети  диспансерное наблюдение (комплексное посещение)</t>
  </si>
  <si>
    <t>Невролог  диспансерное наблюдение (комплексное посещение)</t>
  </si>
  <si>
    <t>Нефролог  диспансерное наблюдение (комплексное посещение)</t>
  </si>
  <si>
    <t>Онколог диспансерное наблюдение (комплексное посещение)</t>
  </si>
  <si>
    <t>Отоларинголог - дети диспансерное наблюдение (комплексное посещение)</t>
  </si>
  <si>
    <t>Отоларинголог диспансерное наблюдение (комплексное посещение)</t>
  </si>
  <si>
    <t>Офтальмолог   диспансерное наблюдение (комплексное посещение)</t>
  </si>
  <si>
    <t>Офтальмолог - дети  диспансерное наблюдение (комплексное посещение)</t>
  </si>
  <si>
    <t>Пульмонолог  диспансерное наблюдение (комплексное посещение)</t>
  </si>
  <si>
    <t>Ревматолог диспансерное наблюдение (комплексное посещение)</t>
  </si>
  <si>
    <t>Сурдолог диспансерное наблюдение (комплексное посещение)</t>
  </si>
  <si>
    <t>Травматолог - дети  диспансерное наблюдение (комплексное посещение)</t>
  </si>
  <si>
    <t>Травматолог диспансерное наблюдение (комплексное посещение)</t>
  </si>
  <si>
    <t>Уролог - дети   диспансерное наблюдение (комплексное посещение)</t>
  </si>
  <si>
    <t>Уролог  диспансерное наблюдение (комплексное посещение)</t>
  </si>
  <si>
    <t>Хирург - дети   диспансерное наблюдение (комплексное посещение)</t>
  </si>
  <si>
    <t>Хирург  диспансерное наблюдение (комплексное посещение)</t>
  </si>
  <si>
    <t>Эндокринолог - дети   диспансерное наблюдение (комплексное посещение)</t>
  </si>
  <si>
    <t>Эндокринолог  диспансерное наблюдение (комплексное посещение)</t>
  </si>
  <si>
    <t>Диспансерное наблюдение за пациентом с онкологическим заболеванием (комплексное посещение)</t>
  </si>
  <si>
    <t>Комплексная услуга по диспансерному наблюдению больных с артериальной гипертензией</t>
  </si>
  <si>
    <t>Комплексная услуга по диспансерному наблюдению больных с нарушениями ритма сердца</t>
  </si>
  <si>
    <t>Комплексная услуга по диспансерному наблюдению больных с дислипидемией</t>
  </si>
  <si>
    <t>Фельдшер (акушерка)- диспансерное наблюдение (комплексное посещени)</t>
  </si>
  <si>
    <t>Фельдшер (акушерка) ФАП - диспансерное наблюдение (комплексное посещение)</t>
  </si>
  <si>
    <t>Врач общей практики диспансерный прием (комплексное посещение)</t>
  </si>
  <si>
    <t>Комплекс исследований диспансерного наблюдения (осмотр, расчет ИМТ, окружности талии, статуса курения, АД, ЧСС, СКФ, оценка динамики состояния)</t>
  </si>
  <si>
    <t>Комплексная услуга по диспансерному наблюдению больных с артериальной гипертензией по тарифу 2 911,54 руб.</t>
  </si>
  <si>
    <t>Комплексная услуга по диспансерному наблюдению больных с нарушениями ритма сердца по тарифу 3 568,70 руб.</t>
  </si>
  <si>
    <t>Комплексная услуга по диспансерному наблюдению больных с дислипидемией по тарифу 2 081,17 руб.</t>
  </si>
  <si>
    <t>Наименование услуги</t>
  </si>
  <si>
    <t>Услуги по медицинской реабилитации пациента с патологией нервной системы ( 1 балл по ШРМ)</t>
  </si>
  <si>
    <t>Услуги по медицинской реабилитации пациента с патологией опорно-двигательной системы (1 балл по ШРМ)</t>
  </si>
  <si>
    <t>Услуги по медицинской реабилитации пациента с патологией сердечно-сосудистой системы ( 1 балл по ШРМ)</t>
  </si>
  <si>
    <t>Услуги по медицинской реабилитации пациента с онкологическим заболеванием ( 1 балл по ШРМ)</t>
  </si>
  <si>
    <t>Услуги по медицинской реабилитации пациента перенесшего новую коронавирусную инфекцию COVID-19 ( 1 балл по ШРМ)</t>
  </si>
  <si>
    <t>Услуги по медицинской реабилитации пациента с иной соматической патологией (1 балл по ШРМ)</t>
  </si>
  <si>
    <t>Услуги по медицинской реабилитации пациента с патологией нервной системы ( 2 балл по ШРМ)</t>
  </si>
  <si>
    <t>Услуги по медицинской реабилитации пациента с патологией нервной системы ( 3 балл по ШРМ)</t>
  </si>
  <si>
    <t>Услуги по медицинской реабилитации пациента с патологией опорно-двигательной системы (3 балл по ШРМ)</t>
  </si>
  <si>
    <t>Услуги по медицинской реабилитации пациента с патологией опорно-двигательной системы (2 балл по ШРМ)</t>
  </si>
  <si>
    <t>Услуги по медицинской реабилитации пациента с патологией сердечно-сосудистой системы ( 2 балл по ШРМ)</t>
  </si>
  <si>
    <t>Услуги по медицинской реабилитации пациента с патологией сердечно-сосудистой системы ( 3 балл по ШРМ)</t>
  </si>
  <si>
    <t>Услуги по медицинской реабилитации пациента с онкологическим заболеванием ( 2 балл по ШРМ)</t>
  </si>
  <si>
    <t>Услуги по медицинской реабилитации пациента с онкологическим заболеванием ( 3 балл по ШРМ)</t>
  </si>
  <si>
    <t>Услуги по медицинской реабилитации пациента перенесшего новую коронавирусную инфекцию COVID-19 ( 2 балл по ШРМ)</t>
  </si>
  <si>
    <t>Услуги по медицинской реабилитации пациента перенесшего новую коронавирусную инфекцию COVID-19 ( 3 балл по ШРМ)</t>
  </si>
  <si>
    <t>Услуги по медицинской реабилитации пациента с иной соматической патологией (2 балл по ШРМ)</t>
  </si>
  <si>
    <t>Услуги по медицинской реабилитации пациента с иной соматической патологией (3 балл по ШРМ)</t>
  </si>
  <si>
    <t>Эзофагогастродуоденоскопия с биопсией</t>
  </si>
  <si>
    <t>A03.16.001.007</t>
  </si>
  <si>
    <t xml:space="preserve"> Колоноскопия с биопсией</t>
  </si>
  <si>
    <t>A03.18.001.091</t>
  </si>
  <si>
    <t>Тарифы на оплату посещений в рамках школ для больных сахарным диабетом в расчете на 1 пациента</t>
  </si>
  <si>
    <t>Комплексное посещение школы для больных сахарным диабетом 1 типа (взрослые)-5 занятий</t>
  </si>
  <si>
    <t>Школа для больных сахарным диабетом  1 типа (взрослые) 1 занятие</t>
  </si>
  <si>
    <t>Комплексное посещение школы для больных сахарным диабетом 2 типа (взрослые)- 5 занятий</t>
  </si>
  <si>
    <t>Школа для больных сахарным диабетом 2 типа (взрослые) 1 занятие</t>
  </si>
  <si>
    <t>Комплексное посещение школы для больных сахарным диабетом (дети и подростки)-10 занятий</t>
  </si>
  <si>
    <t>Школа для больных сахарным диабетом (дети и подростки) 1 занятие</t>
  </si>
  <si>
    <t xml:space="preserve">A12.09.001 </t>
  </si>
  <si>
    <t>Исследование неспровоцированных дыхательных объемов и потоков</t>
  </si>
  <si>
    <t>Комплексная услуга по диспансерному наблюдению больных с хронической обструктивной болезнью легких (ХОБЛ) 867,46 руб.</t>
  </si>
  <si>
    <t>Комплексная услуга по диспансерному наблюдению больных с бронхиальной астмой  867,46 руб.</t>
  </si>
  <si>
    <t>Комплексная услуга по диспансерному наблюдению больных с хронической обструктивной болезнью легких (ХОБЛ)</t>
  </si>
  <si>
    <t>Комплексная услуга по диспансерному наблюдению больных с бронхиальной астмой</t>
  </si>
  <si>
    <t>Комплексная услуга по диспансерному наблюдению больных с остеопорозом</t>
  </si>
  <si>
    <t>Таблица № 2. Тариф 1-го посещения с профилактической целью и иными целями (не учитываются при расчете подушевого норматива)</t>
  </si>
  <si>
    <t xml:space="preserve">Базовый норматив финансовых затрат на оплату медицинской помощи, оплачиваемой 
за единицу объема ее оказания </t>
  </si>
  <si>
    <t>Аллерголог - дети  консультативный прием</t>
  </si>
  <si>
    <t>Аллерголог  консультативный прием</t>
  </si>
  <si>
    <t>Врач-специалист - консультация на выезде</t>
  </si>
  <si>
    <t>Гастроэнтеролог - дети  консультативный прием</t>
  </si>
  <si>
    <t>Гастроэнтеролог консультативный прием</t>
  </si>
  <si>
    <t>Гематолог - дети  консультативный прием</t>
  </si>
  <si>
    <t>Гематология   консультативный прием</t>
  </si>
  <si>
    <t>Гинеколог - дети консультативный прием</t>
  </si>
  <si>
    <t>Гинеколог консультативный прием</t>
  </si>
  <si>
    <t>Дерматолог консультативный прием</t>
  </si>
  <si>
    <t>Дерматолог -дети  консультативный прием</t>
  </si>
  <si>
    <t>Инфекционист (консультативный прием )</t>
  </si>
  <si>
    <t>Инфекционист -дети консультативный прием</t>
  </si>
  <si>
    <t>Кардиолог - дети консультативный прием</t>
  </si>
  <si>
    <t xml:space="preserve">Кардиолог консультативный прием </t>
  </si>
  <si>
    <t>Кардиолог- консультативный прием с подбором антиаритмической терапии (ААК)</t>
  </si>
  <si>
    <t>Колопроктолог консультативный прием</t>
  </si>
  <si>
    <t>Консультативный прием врача-специалиста  (без проведения лабораторных и инструментальных диагностических исследований)</t>
  </si>
  <si>
    <t>Консультативный прием онколога (без проведения лабораторных и инструментальных диагностических исследований)</t>
  </si>
  <si>
    <t>Невролог консультативный прием</t>
  </si>
  <si>
    <t>Неврология-дети  консультативный прием</t>
  </si>
  <si>
    <t>Нейрохирург - дети консультативный прием</t>
  </si>
  <si>
    <t>Нейрохирургия консультативный прием</t>
  </si>
  <si>
    <t>Нефролог - дети консультативный прием</t>
  </si>
  <si>
    <t>Нефрология консультативный прием</t>
  </si>
  <si>
    <t>Онколог - дети консультативный прием</t>
  </si>
  <si>
    <t>Онколог консультативный прием (уровень1)</t>
  </si>
  <si>
    <t>Онколог консультативный прием (уровень2)</t>
  </si>
  <si>
    <t>Консультативный прием онколога (колопроктолога)</t>
  </si>
  <si>
    <t>Консультативный прием онколога (торакального хирурга)</t>
  </si>
  <si>
    <t>Консультативный прием онколога (химиотерапевта)</t>
  </si>
  <si>
    <t>Консультативный прием онколога  (хирурга)</t>
  </si>
  <si>
    <t>Консультативный прием онколога (челюстно-лицевого хирурга)</t>
  </si>
  <si>
    <t>Консультативный прием онколога (акушера-гинеколога)</t>
  </si>
  <si>
    <t>Консультативный прием онколога (нейрохирурга)</t>
  </si>
  <si>
    <t>Консультативный прием онколога (оториноларинголога)</t>
  </si>
  <si>
    <t>Консультативный прием онколога (уролога)</t>
  </si>
  <si>
    <t>Отоларинголог  консультативный прием</t>
  </si>
  <si>
    <t>Отоларинголог-дети консультативный прием</t>
  </si>
  <si>
    <t>Офтальмолог  консультативный прием</t>
  </si>
  <si>
    <t>Офтальмология-дети  консультативный прием</t>
  </si>
  <si>
    <t>Педиатр  консультативный прием</t>
  </si>
  <si>
    <t>Посещение передвижного ФАП</t>
  </si>
  <si>
    <t>Проведение онкологического консилиума при первичной постановке диагноза и назначении лечения</t>
  </si>
  <si>
    <t>Проведение онкологического консилиума с целью коррекции назначенной терапии</t>
  </si>
  <si>
    <t>Пульмонолог - дети консультативный прием</t>
  </si>
  <si>
    <t>Пульмонология  консультативный прием</t>
  </si>
  <si>
    <t>Радиотерапевт консультативный прием</t>
  </si>
  <si>
    <t>Ревматология-дети консультативный прием</t>
  </si>
  <si>
    <t>Ревматология   консультативный прием</t>
  </si>
  <si>
    <t>Сосудистый хирург -  консультативный прием</t>
  </si>
  <si>
    <t xml:space="preserve">Стоматолог профилактический осмотр </t>
  </si>
  <si>
    <t xml:space="preserve">Стоматолог-дети  профилактический осмотр </t>
  </si>
  <si>
    <t>Стоматолог (удаление, лечение зубов детям под общей анастезией)</t>
  </si>
  <si>
    <t>Сурдолог консультативный прием</t>
  </si>
  <si>
    <t>Сурдолог - дети  консультативный прием</t>
  </si>
  <si>
    <t>Терапия   консультативный прием</t>
  </si>
  <si>
    <t>Торакальный хирург консультативный прием</t>
  </si>
  <si>
    <t>Травматолог - дети  консультативный прием</t>
  </si>
  <si>
    <t>Травматолог консультативный прием</t>
  </si>
  <si>
    <t>Уролог - дети консультативный прием</t>
  </si>
  <si>
    <t>Урология консультативный прием</t>
  </si>
  <si>
    <t>Хирург дети консультативный прием</t>
  </si>
  <si>
    <t>Хирург консультативный прием</t>
  </si>
  <si>
    <t>Челюстно-лицевой хирург  консультативный прием</t>
  </si>
  <si>
    <t>Челюстно-лицевой хирург- дети  консультативный прием</t>
  </si>
  <si>
    <t>Центр здоровья (выездная бригада)</t>
  </si>
  <si>
    <t>Центр здоровья (динамическое наблюдение)</t>
  </si>
  <si>
    <t>Центр здоровья (комплексное оследование)</t>
  </si>
  <si>
    <t>Эндокринолог - дети  консультативный прием</t>
  </si>
  <si>
    <t>Эндокринология консультативный прием</t>
  </si>
  <si>
    <t>Посещение среднего медицинского персонала в образовательной  организации (фельдшер)</t>
  </si>
  <si>
    <t>Посещение среднего медицинского персонала в образовательной  организации (медицинская сестра)</t>
  </si>
  <si>
    <t>Тарифы на оплату амбулаторно-поликлинической помощи в сфере ОМС, в том числе за оказанную медицинскую помощь гражданам, застрахованным за пределами Калужской области, на 2023 год (руб.)                                                                                     
(Тариф 1-го посещения с профилактической целью и иными целями)</t>
  </si>
  <si>
    <t xml:space="preserve">Комплексная услуга по диспансерному наблюдению больных со злокачественными новообразованиями губы языка, дна полости рта, миндалины, ротоглотки </t>
  </si>
  <si>
    <t>Осмотр врача-онколога с оценкой анамнеза, проведением физикального обследования, контролем нутритивного статуса  по NRS 2002, оценкой состояния по ECOG</t>
  </si>
  <si>
    <t>Ультразвуковое исследование органов малого таза комплексное (трансвагинальное и трансабдоминальное)</t>
  </si>
  <si>
    <t>Ультразвуковое исследование лимфатических узлов (три зоны)</t>
  </si>
  <si>
    <t>Ультразвуковое исследование органов брюшной полости (комплексное)</t>
  </si>
  <si>
    <t>Проведение компьютерных томографических исследований без контрастирования (двух анатомических областей)</t>
  </si>
  <si>
    <t xml:space="preserve">Рентгенография органов грудной клетки </t>
  </si>
  <si>
    <t>Определение уровня тиреотропного гормона (ТТГ)</t>
  </si>
  <si>
    <t>Непрямая фарингоскопия</t>
  </si>
  <si>
    <t>Фиброларингоскопия</t>
  </si>
  <si>
    <t>Комплексная услуга по диспансерному наблюдению больных со злокачественными новообразованиями носоглотки и гортаноглотки</t>
  </si>
  <si>
    <t>Ультразвуковое исследование щитовидной железы и паращитовидных желез</t>
  </si>
  <si>
    <t>Магнитно- резонансная томография (трех и более анатомических областей)</t>
  </si>
  <si>
    <t>Комплексная услуга по диспансерному наблюдению больных со злокачественными новообразованиями пищевода</t>
  </si>
  <si>
    <t>Комплексная услуга по диспансерному наблюдению больных со злокачественными новообразованиями желудка</t>
  </si>
  <si>
    <t>Развернутый клинический анализ крови</t>
  </si>
  <si>
    <t>Эзофагогастродуоденоскопия</t>
  </si>
  <si>
    <t>Компьютерная томография органов брюшной полости</t>
  </si>
  <si>
    <t>Комплексная услуга по диспансерному наблюдению больных со злокачественными новообразованиями ободочной кишки и ректосигмоидного соединения, прямой кишки</t>
  </si>
  <si>
    <t>Исследование уровня ракового эмбрионального антигена в крови</t>
  </si>
  <si>
    <t>Колоноскопия</t>
  </si>
  <si>
    <t>Проведение компьютерных томографических исследований с контрастированием болюстным способом (двух анатомических областей)</t>
  </si>
  <si>
    <t>Комплексная услуга по диспансерному наблюдению больных со злокачественными новообразованиями анального канала</t>
  </si>
  <si>
    <t>Осмотр врача-онколога с оценкой анамнеза, проведением физикального обследования (включая пальпацию паховых областей и пальцевое исследование прямой кишки, проведение аноскопии), контролем нутритивного статуса  по NRS 2002, оценкой состояния по ECOG</t>
  </si>
  <si>
    <t>Ректороманоскопия</t>
  </si>
  <si>
    <t>Магнитно-резонансная томография органов малого таза</t>
  </si>
  <si>
    <t>Ультразвуковое исследование лимфатических узлов (одна зона)</t>
  </si>
  <si>
    <t>Магнитно-резонансная томография без контрастирования (двух анатомических областей)</t>
  </si>
  <si>
    <t>Компьютерная томография органов малого таза у женщин с контрастированием</t>
  </si>
  <si>
    <t>Ультразвуковое исследование толстой кишки</t>
  </si>
  <si>
    <t>Патолого-анатомическое исследование биопсийного (операционного) материала четвертой категории сложности</t>
  </si>
  <si>
    <t>Исследование уровня антигена плоскоклеточной карциномы (SCC) в крови</t>
  </si>
  <si>
    <t>Комплексная услуга по диспансерному наблюдению больных с гепатоцеллюлярным раком</t>
  </si>
  <si>
    <t>Исследование уровня альфа-фетопротеина в сыворотке крови</t>
  </si>
  <si>
    <t>Магнитно-резонансная томография органов брюшной полости с внутривенным контрастированием</t>
  </si>
  <si>
    <t>Комплексная услуга по диспансерному наблюдению больных со злокачественными новообразованиями желчевыводящей системы</t>
  </si>
  <si>
    <t>Исследование уровня антигена аденогенных раков CA 19-9 в крови</t>
  </si>
  <si>
    <t>Внутривенная холецистография и холангиография</t>
  </si>
  <si>
    <t>Комплексная услуга по диспансерному наблюдению больных со злокачественными новообразованиями поджелудочной железы</t>
  </si>
  <si>
    <t>Комплексная услуга по диспансерному наблюдению больных со злокачественными новообразованиями гортани</t>
  </si>
  <si>
    <t xml:space="preserve"> Ультразвуковое исследование органов брюшной полости (комплексное)</t>
  </si>
  <si>
    <t>Ультразвуковое исследование лимфатических узлов (две зоны)</t>
  </si>
  <si>
    <t>Комплексная услуга по диспансерному наблюдению больных со злокачественными новообразованиями трахеи</t>
  </si>
  <si>
    <t>Трахеобронхоскопия</t>
  </si>
  <si>
    <t>Компьютерная томография органов грудной полости с внутривенным болюсным контрастированием</t>
  </si>
  <si>
    <t>Комплексная услуга по диспансерному наблюдению больных со злокачественными новообразованиями бронхов и легкого</t>
  </si>
  <si>
    <t>Компьютерная томография органов грудной полости</t>
  </si>
  <si>
    <t>Магнитно-резонансная томография головного мозга</t>
  </si>
  <si>
    <t>Комплексная услуга по диспансерному наблюдению больных со злокачественными новообразованиями средостения</t>
  </si>
  <si>
    <t>Комплексная услуга по диспансерному наблюдению больных со злокачественными новообразованиями костей</t>
  </si>
  <si>
    <t>Комплексная услуга по диспансерному наблюдению больных с меланомой кожи и слизистых оболочек, карциномой Меркеля, базальноклеточным раком кожи, плоскоклеточным раком кожи</t>
  </si>
  <si>
    <t>Магнитно-резонансная томография  с контрастированием болюстным способом (трех и более анатомических областей)</t>
  </si>
  <si>
    <t>Осмотр офтальмолога инструментальный</t>
  </si>
  <si>
    <t>Комплексная услуга по диспансерному наблюдению больных с мезотелиомой</t>
  </si>
  <si>
    <t>Анализ крови биохимический общетерапевтический в целях проведения углубленной диспансеризации (исследование ХС, ЛПНП, С-РБ, АЛТ, АСТ, ЛДГ, креатинина)</t>
  </si>
  <si>
    <t>Компьютерная томография органов малого таза у женщин</t>
  </si>
  <si>
    <t xml:space="preserve"> Ультразвуковое исследование забрюшинного пространства</t>
  </si>
  <si>
    <t>Комплексная услуга по диспансерному наблюдению больных с раком молочной железы</t>
  </si>
  <si>
    <t>Маммография</t>
  </si>
  <si>
    <t>B01.001.070.99</t>
  </si>
  <si>
    <t>Рентгеноденситометрия</t>
  </si>
  <si>
    <t>Комплексная услуга по диспансерному наблюдению больных с раком женских наружных половых органов</t>
  </si>
  <si>
    <t>Комплексная услуга по диспансерному наблюдению больных с раком шейки матки и тела матки</t>
  </si>
  <si>
    <t>Цитологическое исследование микропрепаратов соскобов с тканей (культи) влагалища</t>
  </si>
  <si>
    <t xml:space="preserve">Исследование уровня антигена аденогенных раков Са 125 в крови </t>
  </si>
  <si>
    <t>Комплексная услуга по диспансерному наблюдению больных с раком яичников, рак маточной трубы, первичным раком брюшины</t>
  </si>
  <si>
    <t>Комплексная услуга по диспансерному наблюдению больных с раком предстательной железы</t>
  </si>
  <si>
    <t>Осмотр врача-онколога с оценкой анамнеза, проведением физикального обследования (включая пальпацию паховых областей и пальцевое исследование прямой кишки), контролем нутритивного статуса  по NRS 2002, оценкой состояния по ECOG</t>
  </si>
  <si>
    <t>Исследование уровня общего тестостерона в крови</t>
  </si>
  <si>
    <t>Исследование уровня свободного тестостерона в крови</t>
  </si>
  <si>
    <t>Комплексная услуга по диспансерному наблюдению больных с раком почки</t>
  </si>
  <si>
    <t>Комплексная услуга по диспансерному наблюдению больных с первичными опухолями центральной нервной системы</t>
  </si>
  <si>
    <t>Магнитно-резонансная томография спинного мозга (один отдел)</t>
  </si>
  <si>
    <t>Комплексная услуга по диспансерному наблюдению больных с раком щитовидной железы</t>
  </si>
  <si>
    <t>Ультразвуковое исследование УЗИ лимфатических узлов (две  зоны)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</si>
  <si>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</si>
  <si>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Комплексная услуга по диспансерному наблюдению больных с раком коры надпочечника</t>
  </si>
  <si>
    <t>Исследование уровня общего кортизола в крови</t>
  </si>
  <si>
    <t>Проведение компьютерных томографических исследований с контрастированием болюстным способом (трех и более анатомических областей)</t>
  </si>
  <si>
    <t>Комплексная услуга по диспансерному наблюдению больных со злокачественными новообразованиями невыявленной первичной локализации</t>
  </si>
  <si>
    <t>Магнитно-резонансная томография органов малого таза с внутривенным контрастированием</t>
  </si>
  <si>
    <t>Комплексная услуга по диспансерному наблюдению больных с лимфомами</t>
  </si>
  <si>
    <t>Эхокардиография в В/М режиме без проведения допплеровского исследования</t>
  </si>
  <si>
    <t>Рентгенография ребер и грудины</t>
  </si>
  <si>
    <t>Комплексная услуга по диспансерному наблюдению больных с множественной миеломой, солитарной (экстрамедуллярной) плазмоцитомой</t>
  </si>
  <si>
    <t>Осмотр врача-гематолога с оценкой анамнеза, проведением физикального обследования, контролем нутритивного статуса  по NRS 2002, оценкой состояния по ECOG</t>
  </si>
  <si>
    <t>Иммунохимическое исследование белков сыворотки крови и мочи</t>
  </si>
  <si>
    <t>Рентгенография костей, суставов в 2-х проекции</t>
  </si>
  <si>
    <t>Исследование моноклональности легких цепей иммуноглобулинов в моче методом иммунофиксации</t>
  </si>
  <si>
    <t>Исследование моноклональности легких цепей иммуноглобулинов в крови  методом иммунофиксации</t>
  </si>
  <si>
    <t>Комплексная услуга по диспансерному наблюдению больных с аденоматозным полипозным синдромом</t>
  </si>
  <si>
    <t>Комплексная услуга по диспансерному наблюдению больных с миомой матки</t>
  </si>
  <si>
    <t>Осмотр врача-онколога (акушера-гинеколога) с оценкой анамнеза, проведением физикального обследования</t>
  </si>
  <si>
    <t>Комплексная услуга по диспансерному наблюдению больных с саркоидозом</t>
  </si>
  <si>
    <t>Исследование креатинина сыворотки крови</t>
  </si>
  <si>
    <t>Исследование уровня ионизированного кальция в крови</t>
  </si>
  <si>
    <t>Бронхоскопия (при легочной локализации)</t>
  </si>
  <si>
    <t>Осмотр врача- (хирурга, уролога) с оценкой анамнеза, проведением физикального обследования, включая проведение осмотра с пальпацией надлобковой области и пальцевым ректальным исследованием</t>
  </si>
  <si>
    <t>Исследование уровня креатинина в крови</t>
  </si>
  <si>
    <t>Осмотр врача- (онколога, акушера-гинеколога) с оценкой анамнеза, проведением физикального обследования, пальпации молочных желез и регионарных лимфатических узлов</t>
  </si>
  <si>
    <t>Комплексная услуга по диспансерному наблюдению больных с эндометриозом</t>
  </si>
  <si>
    <t>Осмотр врача- (онколога, акушера-гинеколога) с оценкой анамнеза, проведением физикального обследования  с проведением визуального осмотра наружных половых органов, осмотром шейки матки в зеркалах, бимануальным влагалищным и ректовагинальным исследованием</t>
  </si>
  <si>
    <t>Гистероскопия</t>
  </si>
  <si>
    <t>Комплексная услуга по диспансерному наблюдению больных с полипом анального канала</t>
  </si>
  <si>
    <t>Осмотр врача- (онколога, колопроктолога, хирурга) с оценкой анамнеза, проведением физикального обследования  с осмотром перианальной области, пальцевым исследованием прямой кишки и аноскопией</t>
  </si>
  <si>
    <t>Комплексная услуга по диспансерному наблюдению больных с новобразованиями неопределнного и неизвестного характера</t>
  </si>
  <si>
    <t>Комплексная услуга по диспансерному наблюдению больных с доброкачественными новообразованиями без использования лабораторных и инструментальных методов диагностики и контроля за состоянием пациента</t>
  </si>
  <si>
    <t>Осмотр врача-онколога с оценкой анамнеза, проведением физикального обследования</t>
  </si>
  <si>
    <t>Исследование уровня хорионического гонадотропина (свободная бета-субъединица) в сыворотке крови</t>
  </si>
  <si>
    <t>Определение активности лактатдегидрогеназы в крови</t>
  </si>
  <si>
    <t>Исследование уровня простатспецифического антигена общего в крови</t>
  </si>
  <si>
    <t>Исследование уровня тиреотропного гормона (ТТГ) в крови</t>
  </si>
  <si>
    <t>Анализ мочи общий по Нечипоренко</t>
  </si>
  <si>
    <t>Сцинтиграфия костей</t>
  </si>
  <si>
    <t xml:space="preserve">Исследование уровня кальцитонина в крови </t>
  </si>
  <si>
    <t>Исследование уровня свободного трийодтиронина (СТ3) в крови</t>
  </si>
  <si>
    <t>Исследование уровня свободного тироксина (СТ4) сыворотки крови</t>
  </si>
  <si>
    <t>Исследование уровня общего кальция в крови</t>
  </si>
  <si>
    <t>Исследование уровня кальция в моче</t>
  </si>
  <si>
    <t>Ультразвуковое исследование забрюшинного пространства</t>
  </si>
  <si>
    <t>Исследование уровня простатспецифического антигена свободного в крови</t>
  </si>
  <si>
    <t>B01.002.071.01</t>
  </si>
  <si>
    <t>K01.002.001</t>
  </si>
  <si>
    <t>K01.069.007</t>
  </si>
  <si>
    <t>B01.004.070.01</t>
  </si>
  <si>
    <t>B01.004.073.01</t>
  </si>
  <si>
    <t>B01.005.070.01</t>
  </si>
  <si>
    <t>K01.005.001</t>
  </si>
  <si>
    <t>B01.001.073.01</t>
  </si>
  <si>
    <t>B01.001.074.01</t>
  </si>
  <si>
    <t>B01.008.070.01</t>
  </si>
  <si>
    <t>B01.008.072.01</t>
  </si>
  <si>
    <t>B01.014.071.01</t>
  </si>
  <si>
    <t>B01.014.073.01</t>
  </si>
  <si>
    <t>B01.015.072.01</t>
  </si>
  <si>
    <t>B01.015.071.01</t>
  </si>
  <si>
    <t>B01.015.007</t>
  </si>
  <si>
    <t>K01.018.001</t>
  </si>
  <si>
    <t>B01.027.070.12</t>
  </si>
  <si>
    <t>B01.023.072.01</t>
  </si>
  <si>
    <t>B01.023.074.01</t>
  </si>
  <si>
    <t>B01.024.070.01</t>
  </si>
  <si>
    <t>B01.024.071.01</t>
  </si>
  <si>
    <t>B01.025.072.01</t>
  </si>
  <si>
    <t>B01.025.073.01</t>
  </si>
  <si>
    <t>B01.027.070.01</t>
  </si>
  <si>
    <t>B01.027.070.02</t>
  </si>
  <si>
    <t>B01.027.070.03</t>
  </si>
  <si>
    <t>B01.027.070.08</t>
  </si>
  <si>
    <t>B01.027.070.07</t>
  </si>
  <si>
    <t>B01.027.070.06</t>
  </si>
  <si>
    <t>B01.027.070.11</t>
  </si>
  <si>
    <t>B01.027.070.09</t>
  </si>
  <si>
    <t>B01.027.070.04</t>
  </si>
  <si>
    <t>B01.027.070.10</t>
  </si>
  <si>
    <t>B01.027.070.05</t>
  </si>
  <si>
    <t>B01.028.074.01</t>
  </si>
  <si>
    <t>B01.028.073.01</t>
  </si>
  <si>
    <t>B01.029.074.01</t>
  </si>
  <si>
    <t>B01.029.073.01</t>
  </si>
  <si>
    <t>B01.031.070.01</t>
  </si>
  <si>
    <t>B01.070.011.1</t>
  </si>
  <si>
    <t>B01.027.001.02</t>
  </si>
  <si>
    <t>B01.027.001.03</t>
  </si>
  <si>
    <t>B01.037.070.01</t>
  </si>
  <si>
    <t>B01.037.071.01</t>
  </si>
  <si>
    <t>K01.027.001.01</t>
  </si>
  <si>
    <t>B01.040.070.01</t>
  </si>
  <si>
    <t>B01.040.072.01</t>
  </si>
  <si>
    <t>B01.043.070.01</t>
  </si>
  <si>
    <t>B04.064.004</t>
  </si>
  <si>
    <t>B04.064.002</t>
  </si>
  <si>
    <t>B01.064.080</t>
  </si>
  <si>
    <t>B01.046.071.01</t>
  </si>
  <si>
    <t>B01.046.070.01</t>
  </si>
  <si>
    <t>B01.047.070.01</t>
  </si>
  <si>
    <t>K01.049.001</t>
  </si>
  <si>
    <t>B01.050.071.01</t>
  </si>
  <si>
    <t>B01.050.073.01</t>
  </si>
  <si>
    <t>B01.053.070.01</t>
  </si>
  <si>
    <t>B01.053.071.01</t>
  </si>
  <si>
    <t>B01.010.071.01</t>
  </si>
  <si>
    <t>B01.057.070.01</t>
  </si>
  <si>
    <t>K01.068.001</t>
  </si>
  <si>
    <t>K01.068.004</t>
  </si>
  <si>
    <t>B04.069.090</t>
  </si>
  <si>
    <t>B04.066.03</t>
  </si>
  <si>
    <t>B04.066.01</t>
  </si>
  <si>
    <t>B01.058.071.01</t>
  </si>
  <si>
    <t>B01.058.073.01</t>
  </si>
  <si>
    <t>B04.026.002</t>
  </si>
  <si>
    <t>B01.031.006</t>
  </si>
  <si>
    <t>B04.031.002</t>
  </si>
  <si>
    <t>B04.047.002</t>
  </si>
  <si>
    <t>B01.070.06</t>
  </si>
  <si>
    <t>B01.002.072.01</t>
  </si>
  <si>
    <t>B01.002.070.01</t>
  </si>
  <si>
    <t>B01.004.071.01</t>
  </si>
  <si>
    <t>B04.004.002</t>
  </si>
  <si>
    <t>B01.007.080</t>
  </si>
  <si>
    <t>B01.007.081</t>
  </si>
  <si>
    <t>B01.001.071.01</t>
  </si>
  <si>
    <t>B04.001.002</t>
  </si>
  <si>
    <t>B01.008.073.01</t>
  </si>
  <si>
    <t>B04.008.002</t>
  </si>
  <si>
    <t>B01.014.074.01</t>
  </si>
  <si>
    <t>B04.014.003</t>
  </si>
  <si>
    <t>B04.015.004</t>
  </si>
  <si>
    <t>B01.015.073.01</t>
  </si>
  <si>
    <t>B04.018.002</t>
  </si>
  <si>
    <t>B04.023.002</t>
  </si>
  <si>
    <t>B01.023.073.01</t>
  </si>
  <si>
    <t>B01.025.070.01</t>
  </si>
  <si>
    <t>B01.025.001.01</t>
  </si>
  <si>
    <t>B04.009.002</t>
  </si>
  <si>
    <t>B01.027.071.01</t>
  </si>
  <si>
    <t>B04.028.002</t>
  </si>
  <si>
    <t>B01.028.072.01</t>
  </si>
  <si>
    <t>B04.029.002</t>
  </si>
  <si>
    <t>B01.029.072.01</t>
  </si>
  <si>
    <t>B01.031.009</t>
  </si>
  <si>
    <t>B01.070.05</t>
  </si>
  <si>
    <t>B04.037.002</t>
  </si>
  <si>
    <t>B01.040.073.01</t>
  </si>
  <si>
    <t>B01.043.071.01</t>
  </si>
  <si>
    <t>B04.046.002</t>
  </si>
  <si>
    <t>B04.050.002</t>
  </si>
  <si>
    <t>B01.050.072.01</t>
  </si>
  <si>
    <t>B04.053.004</t>
  </si>
  <si>
    <t>B04.053.002</t>
  </si>
  <si>
    <t>B04.057.002</t>
  </si>
  <si>
    <t>B04.010.002</t>
  </si>
  <si>
    <t>B01.058.072.02</t>
  </si>
  <si>
    <t>B01.058.072.01</t>
  </si>
  <si>
    <t>B01.069.02.01</t>
  </si>
  <si>
    <t>B01.026.001.01</t>
  </si>
  <si>
    <t>B04.031.001</t>
  </si>
  <si>
    <t>B01.002.073.01</t>
  </si>
  <si>
    <t>B01.004.072.01</t>
  </si>
  <si>
    <t>B01.001.072.01</t>
  </si>
  <si>
    <t>B01.008.071.01</t>
  </si>
  <si>
    <t>B01.014.072.01</t>
  </si>
  <si>
    <t>B04.015.005</t>
  </si>
  <si>
    <t>B01.023.071.01</t>
  </si>
  <si>
    <t>B01.025.071.01</t>
  </si>
  <si>
    <t>Нефролог - дети диспансерное наблюдение (комплексное посещение)</t>
  </si>
  <si>
    <t>B01.028.071.01</t>
  </si>
  <si>
    <t>B01.029.071.01</t>
  </si>
  <si>
    <t>B01.050.070.01</t>
  </si>
  <si>
    <t>B04.053.003</t>
  </si>
  <si>
    <t>B04.010.001</t>
  </si>
  <si>
    <t>B04.058.002</t>
  </si>
  <si>
    <t>B04.026.001</t>
  </si>
  <si>
    <t>B04.047.001</t>
  </si>
  <si>
    <t>B04.002.001</t>
  </si>
  <si>
    <t>B04.004.001</t>
  </si>
  <si>
    <t>B04.007.080</t>
  </si>
  <si>
    <t>B04.001.001</t>
  </si>
  <si>
    <t>B04.008.001</t>
  </si>
  <si>
    <t>B04.014.002</t>
  </si>
  <si>
    <t>B04.015.003</t>
  </si>
  <si>
    <t>B04.023.001</t>
  </si>
  <si>
    <t>B04.025.002</t>
  </si>
  <si>
    <t>B04.027.001</t>
  </si>
  <si>
    <t>B04.028.001</t>
  </si>
  <si>
    <t>B04.029.001</t>
  </si>
  <si>
    <t>B04.037.001</t>
  </si>
  <si>
    <t>B01.040.071.01</t>
  </si>
  <si>
    <t>B04.046.001</t>
  </si>
  <si>
    <t>B04.050.001</t>
  </si>
  <si>
    <t>B04.053.001</t>
  </si>
  <si>
    <t>B04.057.001</t>
  </si>
  <si>
    <t>B01.058.070.01</t>
  </si>
  <si>
    <t>B04.027.001.02</t>
  </si>
  <si>
    <t>B04.027.001.01</t>
  </si>
  <si>
    <t>B03.070.101</t>
  </si>
  <si>
    <t>B03.070.102</t>
  </si>
  <si>
    <t>B03.070.103</t>
  </si>
  <si>
    <t>B03.070.104</t>
  </si>
  <si>
    <t>B03.070.107</t>
  </si>
  <si>
    <t>B03.070.105</t>
  </si>
  <si>
    <t>B03.070.106</t>
  </si>
  <si>
    <t>B03.070.108</t>
  </si>
  <si>
    <t>B03.070.109</t>
  </si>
  <si>
    <t>B03.070.110</t>
  </si>
  <si>
    <t>B03.070.111</t>
  </si>
  <si>
    <t>B03.070.113</t>
  </si>
  <si>
    <t>B03.070.114</t>
  </si>
  <si>
    <t>B03.070.115</t>
  </si>
  <si>
    <t>B03.070.116</t>
  </si>
  <si>
    <t>B03.070.117</t>
  </si>
  <si>
    <t>B01.058.075.01</t>
  </si>
  <si>
    <t>B01.031.006.01</t>
  </si>
  <si>
    <t>B01.031.006.02</t>
  </si>
  <si>
    <t>Уролог-андролог  (посещение с профилактической  целью и разовые)</t>
  </si>
  <si>
    <t>B04.053.002.01</t>
  </si>
  <si>
    <t>B01.053.071.02</t>
  </si>
  <si>
    <t>Уролог-андролог консультативный прием</t>
  </si>
  <si>
    <t>Таблица № 7</t>
  </si>
  <si>
    <t>B03.070.118</t>
  </si>
  <si>
    <t>C04.027.001.1</t>
  </si>
  <si>
    <t>C04.30.010</t>
  </si>
  <si>
    <t>C04.06.002.3</t>
  </si>
  <si>
    <t>C04.16.001</t>
  </si>
  <si>
    <t>C06.30.003.008</t>
  </si>
  <si>
    <t xml:space="preserve">C06.09.007.003 </t>
  </si>
  <si>
    <t xml:space="preserve">C09.05.065 </t>
  </si>
  <si>
    <t>C03.08.002</t>
  </si>
  <si>
    <t>C03.08.005</t>
  </si>
  <si>
    <t>B03.070.119</t>
  </si>
  <si>
    <t>C04.22.001</t>
  </si>
  <si>
    <t>C05.30.020</t>
  </si>
  <si>
    <t>B03.070.120</t>
  </si>
  <si>
    <t>C03.16.001</t>
  </si>
  <si>
    <t>B03.070.121</t>
  </si>
  <si>
    <t>C03.016.003</t>
  </si>
  <si>
    <t>C03.016.004.2</t>
  </si>
  <si>
    <t>C06.30.005</t>
  </si>
  <si>
    <t>B03.070.122</t>
  </si>
  <si>
    <t>C09.05.278.07</t>
  </si>
  <si>
    <t xml:space="preserve">C03.18.001 </t>
  </si>
  <si>
    <t>C06.30.027</t>
  </si>
  <si>
    <t>B03.070.123</t>
  </si>
  <si>
    <t>C04.027.001.2</t>
  </si>
  <si>
    <t>C03.19.002</t>
  </si>
  <si>
    <t>C05.30.004</t>
  </si>
  <si>
    <t>C04.06.002.1</t>
  </si>
  <si>
    <t>C05.30.003.015</t>
  </si>
  <si>
    <t>C06.20.002.003</t>
  </si>
  <si>
    <t>C04.18.001</t>
  </si>
  <si>
    <t xml:space="preserve">C08.30.046.004 </t>
  </si>
  <si>
    <t>C09.05.298</t>
  </si>
  <si>
    <t>B03.070.124</t>
  </si>
  <si>
    <t>C05.30.005.001</t>
  </si>
  <si>
    <t>B03.070.125</t>
  </si>
  <si>
    <t>C09.05.201</t>
  </si>
  <si>
    <t>C09.30.002.2</t>
  </si>
  <si>
    <t xml:space="preserve">C06.14.004 </t>
  </si>
  <si>
    <t>B03.070.126</t>
  </si>
  <si>
    <t>B03.070.127</t>
  </si>
  <si>
    <t>C04.06.002.2</t>
  </si>
  <si>
    <t>B03.070.128</t>
  </si>
  <si>
    <t>C03.09.003</t>
  </si>
  <si>
    <t xml:space="preserve">C04.22.001 </t>
  </si>
  <si>
    <t>C06.09.005.002</t>
  </si>
  <si>
    <t>B03.070.129</t>
  </si>
  <si>
    <t>C06.09.005</t>
  </si>
  <si>
    <t>C05.23.009</t>
  </si>
  <si>
    <t>B03.070.130</t>
  </si>
  <si>
    <t>C09.05.090</t>
  </si>
  <si>
    <t>C09.05.039</t>
  </si>
  <si>
    <t>B03.070.131</t>
  </si>
  <si>
    <t>C06.30.011.001</t>
  </si>
  <si>
    <t>B03.070.132</t>
  </si>
  <si>
    <t>C05.30.024</t>
  </si>
  <si>
    <t>C04.029.001</t>
  </si>
  <si>
    <t>B03.070.133</t>
  </si>
  <si>
    <t>C03.016.004.1</t>
  </si>
  <si>
    <t>Компьютерная томография в зависимости от локализации первичной опухоли и метастазов</t>
  </si>
  <si>
    <t xml:space="preserve">C06.30.005 </t>
  </si>
  <si>
    <t>C06.20.002</t>
  </si>
  <si>
    <t>C04.30.003</t>
  </si>
  <si>
    <t>C05.10.006</t>
  </si>
  <si>
    <t>C04.10.002.009</t>
  </si>
  <si>
    <t>B03.070.134</t>
  </si>
  <si>
    <t>C06.20.004</t>
  </si>
  <si>
    <t>C06.03.061</t>
  </si>
  <si>
    <t>B03.070.135</t>
  </si>
  <si>
    <t>B03.070.136</t>
  </si>
  <si>
    <t>C08.20.012.1</t>
  </si>
  <si>
    <t xml:space="preserve">C09.05.202 </t>
  </si>
  <si>
    <t>B03.070.137</t>
  </si>
  <si>
    <t>B03.070.138</t>
  </si>
  <si>
    <t>C04.027.001.3</t>
  </si>
  <si>
    <t>C09.05.130</t>
  </si>
  <si>
    <t>C09.05.078</t>
  </si>
  <si>
    <t>C09.05.078.001</t>
  </si>
  <si>
    <t>C07.03.001</t>
  </si>
  <si>
    <t>B03.070.139</t>
  </si>
  <si>
    <t>C03.016.006.001</t>
  </si>
  <si>
    <t>C09.05.065</t>
  </si>
  <si>
    <t>B03.070.140</t>
  </si>
  <si>
    <t>C05.23.009.010</t>
  </si>
  <si>
    <t>B03.070.141</t>
  </si>
  <si>
    <t>C09.05.119</t>
  </si>
  <si>
    <t>C05.30.005.002</t>
  </si>
  <si>
    <t>B03.070.142</t>
  </si>
  <si>
    <t>C09.05.135</t>
  </si>
  <si>
    <t>C06.30.028</t>
  </si>
  <si>
    <t>B03.070.143</t>
  </si>
  <si>
    <t>C05.30.004.001</t>
  </si>
  <si>
    <t>B03.070.144</t>
  </si>
  <si>
    <t>C12.09.001</t>
  </si>
  <si>
    <t>C09.05.061</t>
  </si>
  <si>
    <t>C09.05.063</t>
  </si>
  <si>
    <t xml:space="preserve">C06.03.023.001 </t>
  </si>
  <si>
    <t>B03.070.145</t>
  </si>
  <si>
    <t>C01.005.001</t>
  </si>
  <si>
    <t>C09.05.219</t>
  </si>
  <si>
    <t>C09.28.030</t>
  </si>
  <si>
    <t>Исследование парапротеинов в моче</t>
  </si>
  <si>
    <t>C09.05.103</t>
  </si>
  <si>
    <t>Исследование парапротеинов  в крови</t>
  </si>
  <si>
    <t>C09.05.106.004</t>
  </si>
  <si>
    <t>C09.05.106.003</t>
  </si>
  <si>
    <t>B03.070.146</t>
  </si>
  <si>
    <t>C03.18.001</t>
  </si>
  <si>
    <t>B03.070.147</t>
  </si>
  <si>
    <t>C04.027.001.4</t>
  </si>
  <si>
    <t>B03.070.148</t>
  </si>
  <si>
    <t>C04.047.002</t>
  </si>
  <si>
    <t>C09.05.020</t>
  </si>
  <si>
    <t>C09.05.032</t>
  </si>
  <si>
    <t>C09.05.206</t>
  </si>
  <si>
    <t>C09.28.012</t>
  </si>
  <si>
    <t xml:space="preserve">C03.09.001 </t>
  </si>
  <si>
    <t>B03.070.149</t>
  </si>
  <si>
    <t>C04.070.053</t>
  </si>
  <si>
    <t>C09.05.130.001</t>
  </si>
  <si>
    <t>B03.070.150</t>
  </si>
  <si>
    <t>C04.027.001.5</t>
  </si>
  <si>
    <t>B03.070.151</t>
  </si>
  <si>
    <t>C04.027.001.6</t>
  </si>
  <si>
    <t>C03.20.003</t>
  </si>
  <si>
    <t>B03.070.152</t>
  </si>
  <si>
    <t>C04.027.001.7</t>
  </si>
  <si>
    <t>B03.070.153</t>
  </si>
  <si>
    <t>B03.070.154</t>
  </si>
  <si>
    <t>C04.027.001</t>
  </si>
  <si>
    <t>B01.027.001.01</t>
  </si>
  <si>
    <t xml:space="preserve">Проведение онкологического консилиума </t>
  </si>
  <si>
    <t>III уровень (подуровень IV)</t>
  </si>
  <si>
    <t>Осмотр врача- (терапевта, врача общей практики, пульмонолога) с оценкой анамнеза, проведением физикального обследования, оценкой сатурации методом пульсоксиметрии, функции почек по показателю скорости клубочковой фильтрации</t>
  </si>
  <si>
    <t>B01.027.070.13</t>
  </si>
  <si>
    <t>Клинико-психологическое консультирование</t>
  </si>
  <si>
    <r>
      <t>Тарифы на оплату</t>
    </r>
    <r>
      <rPr>
        <b/>
        <sz val="8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 xml:space="preserve">комплексных обследований больных с подозрением на онкологическое заболевание, с выявленным онкологическим заболеванием </t>
    </r>
  </si>
  <si>
    <r>
      <t>A13.29.006</t>
    </r>
    <r>
      <rPr>
        <sz val="12"/>
        <rFont val="Times New Roman"/>
        <family val="1"/>
        <charset val="204"/>
      </rPr>
      <t xml:space="preserve"> </t>
    </r>
  </si>
  <si>
    <t xml:space="preserve">Исследование уровня антигена аденогенных раков СА 125 в крови </t>
  </si>
  <si>
    <t>Анализ крови биохимический общетерапевтический (исследование ХС, ЛПНП, С-РБ, АЛТ, АСТ, ЛДГ, креатинина)</t>
  </si>
  <si>
    <t>Анализ крови биохимический развернутый (общий белок, альбумин, АЛТ, АСТ, ЛДГ, ГГТП, креатинин, мочевина, щелочная фосфатаза, С-реактивный белок, общий биллирубин, прямой биллирубин, непрямой биллирубин,  калий, натрий)</t>
  </si>
  <si>
    <t>B03.015.001.02</t>
  </si>
  <si>
    <t>Осмотр врача (инфекциониста, терапевта, педиатра) с оценкой анамнеза, проведением физикального обследования, расчетом индексов APRI, FIB-4</t>
  </si>
  <si>
    <t>Общий (клинический) анализ крови развернутый с подсчетом количества эритроцитов, тромбоцитов, лейкоцитов, определением лейкоцитарной формулы, скорости оседания эритроцитов (СОЭ)</t>
  </si>
  <si>
    <t>A12.05.027</t>
  </si>
  <si>
    <t xml:space="preserve"> Определение протромбинового (тромбопластинового) времени в крови или в плазме</t>
  </si>
  <si>
    <t>A26.05.019.003</t>
  </si>
  <si>
    <t>A04.14.001.005</t>
  </si>
  <si>
    <t>Эластометрия печени</t>
  </si>
  <si>
    <t>Комплексная услуга по диспансерному наблюдению больных с хроническим вирусным гепатиом С                       8126,22 руб.</t>
  </si>
  <si>
    <t>Комплексная услуга по диспансерному наблюдению больных с ишемической болезнью сердца, а также с хроническими ревматическими болезнями сердца</t>
  </si>
  <si>
    <t>Комплексная услуга по диспансерному наблюдению больных с сердечной недостаточностью, пациентов перенесших ТЭЛА и пациентов с ХЛС, а также иными заболеваниями системы кровообращения</t>
  </si>
  <si>
    <t>Комплексная услуга по диспансерному наблюдению больных с сахарным диабетом  и предиабетом</t>
  </si>
  <si>
    <t>Комплексная услуга по диспансерному наблюдению больных с перенесших ОНМК, а также с другими ЦВЗ</t>
  </si>
  <si>
    <t xml:space="preserve">Комплексная услуга по диспансерному наблюдению больных перенесших пневмонию, грипп и другие ОРВИ </t>
  </si>
  <si>
    <t>Комплексная услуга по диспансерному наблюдению больных с болезнью Крона и другими язвенными поражениями ЖКТ</t>
  </si>
  <si>
    <t>Комплексная услуга по диспансерному наблюдению больных с хроническим бронхитом (перенесших острый бронхит)</t>
  </si>
  <si>
    <t>Комплексная услуга по диспансерному наблюдению больных с язвенной болезнью желудка и двенадцатиперстной кишки, грыжами</t>
  </si>
  <si>
    <t>Комплексная услуга по диспансерному наблюдению больных с гиперплазией и дисплазией эндометрия, полипом женских половых органов, лейкоплакией шейки матки и другими невоспалительными болезнями женских половых органов</t>
  </si>
  <si>
    <t>B03.070.155</t>
  </si>
  <si>
    <t>Комплексная услуга по диспансерному наблюдению больных с хроническим вирусным гепатиом С</t>
  </si>
  <si>
    <t>B03.070.156</t>
  </si>
  <si>
    <t xml:space="preserve">Комплексная услуга по диспансерному наблюдению больных с болезнями артерий, артериол и капилляров, болезнями вен, лимфатических сосудов и лимфатических узлов, а также с другими и неуточненными болезнями системы кровообращения  </t>
  </si>
  <si>
    <t>B03.070.157</t>
  </si>
  <si>
    <t xml:space="preserve">Комплексная услуга по диспансерному наблюдению больных с болезнями печени, желчного пузыря, желчевыводящих путей и поджелудочной железы </t>
  </si>
  <si>
    <t>B03.070.158</t>
  </si>
  <si>
    <t>Комплексная услуга по диспансерному наблюдению больных с болезнями костно-мышечной системы и соединительной ткани</t>
  </si>
  <si>
    <t>B03.070.159</t>
  </si>
  <si>
    <t>Комплексная услуга по диспансерному наблюдению больных заболеваниями почек и мочевыделительных органов</t>
  </si>
  <si>
    <t>B03.070.160</t>
  </si>
  <si>
    <t>Комплексная услуга по диспансерному наблюдению больных с глаукомой и другими заболеваниями органа зрения</t>
  </si>
  <si>
    <t>B03.070.161</t>
  </si>
  <si>
    <t>Комплексная услуга по диспансерному наблюдению больных с заболеваниями органа слуха</t>
  </si>
  <si>
    <t>Комплекс исследований для оценки факторов риска у пациента с патологией сердечно-сосудистой системы (сбор анамнеза и жалоб, осмотр врача, расчет ИМТ,окружности талии, статуса курения, АД, ЧСС, СКФ)</t>
  </si>
  <si>
    <t>Комплексная услуга по диспансерному наблюдению больных с ишемической болезнью сердца, а также с хроническими ревматическими болезнями сердца по тарифу 3 437,05 руб.</t>
  </si>
  <si>
    <t>Комплексная услуга по диспансерному наблюдению больных с сердечной недостаточностью, пациентов перенесших ТЭЛА и пациентов с ХЛС, а также иными заболеваниями системы кровообращения по тарифу 7 232,59 руб.</t>
  </si>
  <si>
    <t>Комплекс исследований для оценки факторов риска у пациента с патологией сердечно-срсудистой системы (сбор анамнеза и жалоб, осмотр врача, расчет ИМТ,окружности талии, статуса курения, АД, ЧСС, СКФ)</t>
  </si>
  <si>
    <t>Комплексная услуга по диспансерному наблюдению больных с сахарным диабетом и предиабетом по тарифу 1 687,05 руб.</t>
  </si>
  <si>
    <t>Комплексная услуга по диспансерному наблюдению больных, перенесших ОНМК, а также с другими ЦВЗ по тарифу 1 422,30 руб.</t>
  </si>
  <si>
    <t>Комплекс исследований для оценки факторов риска  (сбор анамнеза и жалоб, осмотр врача, расчет ИМТ,окружности талии, статуса курения, АД, ЧСС)</t>
  </si>
  <si>
    <t>Комплекс исследований для оценки факторов риска (сбор анамнеза и жалоб, осмотр врача, расчет ИМТ,окружности талии, статуса курения, АД, ЧСС)</t>
  </si>
  <si>
    <t>Комплексная услуга по диспансерному наблюдению больных, перенесших пневмонию, грипп и другие ОРВИ 402,02 руб.</t>
  </si>
  <si>
    <t>Комплекс исследований для оценки факторов  риска (сбор анамнеза и жалоб, осмотр врача, расчет ИМТ,окружности талии, статуса курения, АД, ЧСС)</t>
  </si>
  <si>
    <t>Комплексная услуга по диспансерному наблюдению больных с болезнью Крона и другими язвенными поражениями ЖКТ 1384,79 руб.</t>
  </si>
  <si>
    <t>Комплекс исследований для оценки факторов риска у пациента  (сбор анамнеза и жалоб, осмотр врача, расчет ИМТ,окружности талии, статуса курения, АД, ЧСС)</t>
  </si>
  <si>
    <t>Комплексная услуга по диспансерному наблюдению больных с хроническим бронхитом (перенесших острый бронхит) 402,02 руб.</t>
  </si>
  <si>
    <t>Комплексная услуга по диспансерному наблюдению больных с язвенной болезнью желудка и двенадцатиперстной кишки, грыжами 2282,68 руб.</t>
  </si>
  <si>
    <t>Комплексная услуга по диспансерному наблюдению больных с эзофагитом, гастроэзофагеальной рефлюксной болезнью, гастритами и другими заболеваниями пищевода, желудка и двенадцатиперстной кишки 1365,81 руб.</t>
  </si>
  <si>
    <t>Комплексная услуга по диспансерному наблюдению больных с гиперплазией и дисплазией эндометрия, полипом женских половых органов, лейкоплакией шейки матки и другими невоспалительными болезнями женских половых органов   2009,25 руб.</t>
  </si>
  <si>
    <t>Цитологическое исследование мазка с шейки матки методом жидкостной цитологии с окраской по Папаниколау</t>
  </si>
  <si>
    <t>Патолого-анатомическое исследование биопсийного (операционного) материала пятой категории сложности</t>
  </si>
  <si>
    <t>Комплексная услуга по диспансерному наблюдению больных с болезнями артерий, артериол и капилляров, болезнями вен, лимфатических сосудов и лимфатических узлов, а также с другими и неуточненными болезнями системы кровообращения  978,48 руб.</t>
  </si>
  <si>
    <t>Комплекс исследований для оценки факторов риска у пациента с болезнями артерий, артериол и капилляров, болезнями вен, лимфатических сосудов и лимфатических узлов, а также с другими и неуточненными болезнями системы кровообращения  (сбор анамнеза и жалоб, осмотр врача, расчет ИМТ,окружности талии, статуса курения, АД, ЧСС)</t>
  </si>
  <si>
    <t>A04.12.003.003</t>
  </si>
  <si>
    <t>Ультразвуковая допплерография сосудов конечностей</t>
  </si>
  <si>
    <t>Комплексная услуга по диспансерному наблюдению больных с болезнями печени, желчного пузыря, желчевыводящих путей и поджелудочной железы 3157,51 руб.</t>
  </si>
  <si>
    <t>Комплекс исследований для оценки факторов риска у пациента с патологией печени, желчного пузыря, желчевыводящих путей и поджелудочной железы (сбор анамнеза и жалоб, осмотр врача, расчет ИМТ,окружности талии, статуса курения, АД, ЧСС)</t>
  </si>
  <si>
    <t>Определение протромбинового (тромбопластинового) времени в крови или в плазме</t>
  </si>
  <si>
    <t>A03.16.001</t>
  </si>
  <si>
    <t xml:space="preserve"> Эзофагогастродуоденоскопия</t>
  </si>
  <si>
    <t>Комплексная услуга по диспансерному наблюдению больных с болезнями костно-мышечной системы и соединительной ткани 4011,00  руб.</t>
  </si>
  <si>
    <t>Комплекс исследований для оценки факторов риска у пациента с болезнями костно-мышечной системы и соединительной ткани (сбор анамнеза и жалоб, осмотр врача c  оценкой эффективности терапии с использованием стандартизованных индексов активности (DAS 28, SDAI, CDAI), оценкой функциональных нарушений  с помощью Опросника Состояния Здоровья HAQ,  проведение оценки по критериям ACR/EULAR, расчет ИМТ, статуса курения, АД, ЧСС)</t>
  </si>
  <si>
    <t>A04.28.002.001</t>
  </si>
  <si>
    <t xml:space="preserve"> Ультразвуковое исследование почек</t>
  </si>
  <si>
    <t>Комплекс исследований для оценки факторов риска у пациента с патологией почек (сбор анамнеза и жалоб, осмотр врача, расчет ИМТ,окружности талии, статуса курения, АД, ЧСС, СКФ)</t>
  </si>
  <si>
    <t>Ультразвуковое исследование почек</t>
  </si>
  <si>
    <t>Комплекс исследований для оценки факторов риска у пациента с болезнями глаза и его придаточного аппарата (сбор анамнеза и жалоб, осмотр врача офтальмолога c  проведением офтальмотонометрии, визометрии с определением коррекции остроты зрения, офтальмоскопии и биомикроскопии)</t>
  </si>
  <si>
    <t>A02.26.005</t>
  </si>
  <si>
    <t>Периметрия статическая</t>
  </si>
  <si>
    <t>A03.26.002</t>
  </si>
  <si>
    <t>Гониоскопия</t>
  </si>
  <si>
    <t>Комплекс исследований для оценки факторов риска у пациента с заболеваниями органа слуха (сбор анамнеза и жалоб, осмотр врача c  проведением отоскопии)</t>
  </si>
  <si>
    <t>АД (согласно клиническим рекомендациям);</t>
  </si>
  <si>
    <t>ХС-ЛПНП (согласно клиническим рекомендациям);</t>
  </si>
  <si>
    <t>скорость клубочковой фильтрации (согласно клиническим рекомендациям)</t>
  </si>
  <si>
    <t>Комплексная услуга по диспансерному наблюдению больных с доброкачественной гиперплазией и другими болезнями молочной железы</t>
  </si>
  <si>
    <t>A04.21.001.002</t>
  </si>
  <si>
    <t xml:space="preserve"> Ультразвуковое обследование предстательной железы и органов мошонки</t>
  </si>
  <si>
    <t>Комплексная услуга по диспансерному наблюдению больных с доброкачественной гиперплазией предстательной железы, другими заболеваниями мужских половых органов</t>
  </si>
  <si>
    <t>Комплексная услуга по диспансерному наблюдению больных с эзофагитом и/или гастроэзофагеальной рефлюксной болезнью, гастритами и другими заболеваниями пищевода, желудка и двенадцатиперстной кишки</t>
  </si>
  <si>
    <r>
      <t>Тарифы на оплату</t>
    </r>
    <r>
      <rPr>
        <b/>
        <sz val="8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комплексных обследований больных</t>
    </r>
  </si>
  <si>
    <r>
      <t>Определение РНК ВГС через 12 недель после окончания ПВТ для оценки ее эффективности (УВО</t>
    </r>
    <r>
      <rPr>
        <vertAlign val="subscript"/>
        <sz val="11"/>
        <rFont val="Times New Roman"/>
        <family val="1"/>
        <charset val="204"/>
      </rPr>
      <t>12</t>
    </r>
    <r>
      <rPr>
        <sz val="11"/>
        <rFont val="Times New Roman"/>
        <family val="1"/>
        <charset val="204"/>
      </rPr>
      <t>) методом ПЦР, количественное исследование</t>
    </r>
  </si>
  <si>
    <t>B03.015.001.03</t>
  </si>
  <si>
    <t>B03.015.001.04</t>
  </si>
  <si>
    <t>B03.015.001.05</t>
  </si>
  <si>
    <t>B03.015.001.06</t>
  </si>
  <si>
    <t>B03.015.001.07</t>
  </si>
  <si>
    <t>B03.015.001.08</t>
  </si>
  <si>
    <t>Приложение № 9 к Соглашению</t>
  </si>
  <si>
    <t>Комплексная услуга по диспансерному наблюдению больных заболеваниями почек и мочевыделительных органов 1822,78 руб.</t>
  </si>
  <si>
    <t>Комплексная услуга по диспансерному наблюдению больных с глаукомой и другими заболеваниями органа зрения  921,89 руб.</t>
  </si>
  <si>
    <t>Комплексная услуга по диспансерному наблюдению больных с заболеваниями органа слуха  431,17 руб.</t>
  </si>
  <si>
    <t>(в ред. Дополнительного соглашения от 23.11.2023 № 11)</t>
  </si>
</sst>
</file>

<file path=xl/styles.xml><?xml version="1.0" encoding="utf-8"?>
<styleSheet xmlns="http://schemas.openxmlformats.org/spreadsheetml/2006/main">
  <numFmts count="6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"/>
    <numFmt numFmtId="165" formatCode="#,##0.000"/>
    <numFmt numFmtId="166" formatCode="_-* #,##0\ _₽_-;\-* #,##0\ _₽_-;_-* &quot;-&quot;??\ _₽_-;_-@_-"/>
    <numFmt numFmtId="167" formatCode="0.000"/>
  </numFmts>
  <fonts count="46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9" tint="-0.24997711111789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i/>
      <sz val="11"/>
      <color rgb="FF002060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bscript"/>
      <sz val="1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5"/>
      </patternFill>
    </fill>
    <fill>
      <patternFill patternType="solid">
        <fgColor theme="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43" fontId="10" fillId="0" borderId="0" applyFont="0" applyFill="0" applyBorder="0" applyProtection="0"/>
    <xf numFmtId="44" fontId="15" fillId="0" borderId="0" applyFont="0" applyFill="0" applyBorder="0" applyAlignment="0" applyProtection="0"/>
    <xf numFmtId="0" fontId="20" fillId="0" borderId="0"/>
    <xf numFmtId="0" fontId="2" fillId="0" borderId="0"/>
    <xf numFmtId="43" fontId="2" fillId="0" borderId="0" applyFont="0" applyFill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13" applyNumberFormat="0" applyAlignment="0" applyProtection="0"/>
    <xf numFmtId="0" fontId="23" fillId="12" borderId="14" applyNumberFormat="0" applyAlignment="0" applyProtection="0"/>
    <xf numFmtId="0" fontId="24" fillId="12" borderId="13" applyNumberFormat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8" applyNumberFormat="0" applyFill="0" applyAlignment="0" applyProtection="0"/>
    <xf numFmtId="0" fontId="29" fillId="13" borderId="19" applyNumberFormat="0" applyAlignment="0" applyProtection="0"/>
    <xf numFmtId="0" fontId="30" fillId="0" borderId="0" applyNumberFormat="0" applyFill="0" applyBorder="0" applyAlignment="0" applyProtection="0"/>
    <xf numFmtId="0" fontId="31" fillId="14" borderId="0" applyNumberFormat="0" applyBorder="0" applyAlignment="0" applyProtection="0"/>
    <xf numFmtId="0" fontId="32" fillId="0" borderId="0">
      <alignment horizontal="left"/>
    </xf>
    <xf numFmtId="0" fontId="32" fillId="0" borderId="0">
      <alignment horizontal="left"/>
    </xf>
    <xf numFmtId="0" fontId="33" fillId="0" borderId="0"/>
    <xf numFmtId="0" fontId="32" fillId="0" borderId="0">
      <alignment horizontal="left"/>
    </xf>
    <xf numFmtId="0" fontId="34" fillId="15" borderId="0" applyNumberFormat="0" applyBorder="0" applyAlignment="0" applyProtection="0"/>
    <xf numFmtId="0" fontId="35" fillId="0" borderId="0" applyNumberFormat="0" applyFill="0" applyBorder="0" applyAlignment="0" applyProtection="0"/>
    <xf numFmtId="0" fontId="36" fillId="16" borderId="20" applyNumberFormat="0" applyFont="0" applyAlignment="0" applyProtection="0"/>
    <xf numFmtId="0" fontId="36" fillId="16" borderId="20" applyNumberFormat="0" applyFont="0" applyAlignment="0" applyProtection="0"/>
    <xf numFmtId="0" fontId="37" fillId="0" borderId="21" applyNumberFormat="0" applyFill="0" applyAlignment="0" applyProtection="0"/>
    <xf numFmtId="0" fontId="38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1" fillId="0" borderId="0"/>
  </cellStyleXfs>
  <cellXfs count="158">
    <xf numFmtId="0" fontId="0" fillId="0" borderId="0" xfId="0"/>
    <xf numFmtId="0" fontId="3" fillId="2" borderId="0" xfId="0" applyFont="1" applyFill="1"/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164" fontId="4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wrapText="1"/>
    </xf>
    <xf numFmtId="4" fontId="6" fillId="2" borderId="2" xfId="0" applyNumberFormat="1" applyFont="1" applyFill="1" applyBorder="1"/>
    <xf numFmtId="0" fontId="6" fillId="2" borderId="4" xfId="0" applyFont="1" applyFill="1" applyBorder="1" applyAlignment="1">
      <alignment horizontal="left" wrapText="1"/>
    </xf>
    <xf numFmtId="0" fontId="0" fillId="0" borderId="0" xfId="0"/>
    <xf numFmtId="166" fontId="4" fillId="0" borderId="1" xfId="1" applyNumberFormat="1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2" xfId="0" applyNumberFormat="1" applyFont="1" applyBorder="1" applyAlignment="1">
      <alignment horizontal="right" wrapText="1"/>
    </xf>
    <xf numFmtId="4" fontId="6" fillId="0" borderId="2" xfId="0" applyNumberFormat="1" applyFont="1" applyBorder="1"/>
    <xf numFmtId="0" fontId="11" fillId="0" borderId="0" xfId="0" applyFont="1"/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right"/>
    </xf>
    <xf numFmtId="0" fontId="14" fillId="2" borderId="0" xfId="0" applyFont="1" applyFill="1" applyAlignment="1">
      <alignment horizontal="right"/>
    </xf>
    <xf numFmtId="0" fontId="16" fillId="2" borderId="0" xfId="0" applyFont="1" applyFill="1"/>
    <xf numFmtId="0" fontId="8" fillId="0" borderId="2" xfId="0" applyFont="1" applyBorder="1" applyAlignment="1">
      <alignment horizontal="center" vertical="center"/>
    </xf>
    <xf numFmtId="44" fontId="12" fillId="4" borderId="10" xfId="2" applyFont="1" applyFill="1" applyBorder="1" applyAlignment="1">
      <alignment vertical="center" readingOrder="1"/>
    </xf>
    <xf numFmtId="44" fontId="12" fillId="4" borderId="2" xfId="2" applyFont="1" applyFill="1" applyBorder="1" applyAlignment="1">
      <alignment vertical="center" wrapText="1" readingOrder="1"/>
    </xf>
    <xf numFmtId="0" fontId="17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0" fontId="6" fillId="2" borderId="4" xfId="0" applyFont="1" applyFill="1" applyBorder="1" applyAlignment="1">
      <alignment wrapText="1"/>
    </xf>
    <xf numFmtId="0" fontId="3" fillId="4" borderId="0" xfId="0" applyFont="1" applyFill="1"/>
    <xf numFmtId="0" fontId="4" fillId="4" borderId="0" xfId="0" applyFont="1" applyFill="1" applyAlignment="1">
      <alignment horizontal="right"/>
    </xf>
    <xf numFmtId="0" fontId="4" fillId="4" borderId="0" xfId="0" applyFont="1" applyFill="1" applyAlignment="1">
      <alignment horizontal="center" wrapText="1"/>
    </xf>
    <xf numFmtId="164" fontId="4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 wrapText="1"/>
    </xf>
    <xf numFmtId="0" fontId="6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wrapText="1"/>
    </xf>
    <xf numFmtId="165" fontId="6" fillId="4" borderId="2" xfId="0" applyNumberFormat="1" applyFont="1" applyFill="1" applyBorder="1" applyAlignment="1">
      <alignment horizontal="right" wrapText="1"/>
    </xf>
    <xf numFmtId="4" fontId="6" fillId="4" borderId="2" xfId="0" applyNumberFormat="1" applyFont="1" applyFill="1" applyBorder="1"/>
    <xf numFmtId="4" fontId="6" fillId="4" borderId="2" xfId="0" applyNumberFormat="1" applyFont="1" applyFill="1" applyBorder="1" applyAlignment="1">
      <alignment wrapText="1"/>
    </xf>
    <xf numFmtId="0" fontId="6" fillId="4" borderId="2" xfId="0" applyFont="1" applyFill="1" applyBorder="1" applyAlignment="1">
      <alignment horizontal="left" wrapText="1"/>
    </xf>
    <xf numFmtId="4" fontId="6" fillId="4" borderId="3" xfId="0" applyNumberFormat="1" applyFont="1" applyFill="1" applyBorder="1"/>
    <xf numFmtId="0" fontId="6" fillId="4" borderId="3" xfId="0" applyFont="1" applyFill="1" applyBorder="1" applyAlignment="1">
      <alignment wrapText="1"/>
    </xf>
    <xf numFmtId="0" fontId="6" fillId="4" borderId="4" xfId="0" applyFont="1" applyFill="1" applyBorder="1" applyAlignment="1">
      <alignment horizontal="left" wrapText="1"/>
    </xf>
    <xf numFmtId="0" fontId="6" fillId="4" borderId="2" xfId="0" applyFont="1" applyFill="1" applyBorder="1" applyAlignment="1">
      <alignment horizontal="right"/>
    </xf>
    <xf numFmtId="0" fontId="6" fillId="4" borderId="2" xfId="0" applyFont="1" applyFill="1" applyBorder="1" applyAlignment="1">
      <alignment horizontal="right" wrapText="1"/>
    </xf>
    <xf numFmtId="0" fontId="3" fillId="4" borderId="2" xfId="0" applyFont="1" applyFill="1" applyBorder="1" applyAlignment="1">
      <alignment horizontal="right"/>
    </xf>
    <xf numFmtId="0" fontId="6" fillId="4" borderId="22" xfId="4" applyFont="1" applyFill="1" applyBorder="1" applyAlignment="1">
      <alignment horizontal="left" vertical="center" wrapText="1"/>
    </xf>
    <xf numFmtId="0" fontId="6" fillId="4" borderId="22" xfId="0" applyFont="1" applyFill="1" applyBorder="1" applyAlignment="1">
      <alignment wrapText="1"/>
    </xf>
    <xf numFmtId="0" fontId="6" fillId="4" borderId="22" xfId="0" applyFont="1" applyFill="1" applyBorder="1"/>
    <xf numFmtId="0" fontId="6" fillId="4" borderId="22" xfId="0" applyFont="1" applyFill="1" applyBorder="1" applyAlignment="1">
      <alignment horizontal="left"/>
    </xf>
    <xf numFmtId="0" fontId="6" fillId="4" borderId="22" xfId="0" applyFont="1" applyFill="1" applyBorder="1" applyAlignment="1">
      <alignment vertical="center" wrapText="1"/>
    </xf>
    <xf numFmtId="0" fontId="18" fillId="4" borderId="22" xfId="0" applyFont="1" applyFill="1" applyBorder="1"/>
    <xf numFmtId="0" fontId="6" fillId="2" borderId="22" xfId="0" applyFont="1" applyFill="1" applyBorder="1" applyAlignment="1">
      <alignment wrapText="1"/>
    </xf>
    <xf numFmtId="0" fontId="6" fillId="2" borderId="22" xfId="0" applyFont="1" applyFill="1" applyBorder="1"/>
    <xf numFmtId="4" fontId="6" fillId="2" borderId="22" xfId="0" applyNumberFormat="1" applyFont="1" applyFill="1" applyBorder="1"/>
    <xf numFmtId="0" fontId="19" fillId="4" borderId="0" xfId="0" applyFont="1" applyFill="1" applyAlignment="1">
      <alignment horizontal="right"/>
    </xf>
    <xf numFmtId="165" fontId="6" fillId="4" borderId="22" xfId="0" applyNumberFormat="1" applyFont="1" applyFill="1" applyBorder="1" applyAlignment="1">
      <alignment horizontal="right" wrapText="1"/>
    </xf>
    <xf numFmtId="4" fontId="6" fillId="4" borderId="22" xfId="0" applyNumberFormat="1" applyFont="1" applyFill="1" applyBorder="1"/>
    <xf numFmtId="0" fontId="6" fillId="4" borderId="22" xfId="0" applyFont="1" applyFill="1" applyBorder="1" applyAlignment="1">
      <alignment vertical="center"/>
    </xf>
    <xf numFmtId="165" fontId="6" fillId="4" borderId="2" xfId="0" applyNumberFormat="1" applyFont="1" applyFill="1" applyBorder="1" applyAlignment="1">
      <alignment wrapText="1"/>
    </xf>
    <xf numFmtId="4" fontId="6" fillId="4" borderId="2" xfId="0" applyNumberFormat="1" applyFont="1" applyFill="1" applyBorder="1" applyAlignment="1">
      <alignment horizontal="right" wrapText="1"/>
    </xf>
    <xf numFmtId="0" fontId="40" fillId="4" borderId="0" xfId="0" applyFont="1" applyFill="1"/>
    <xf numFmtId="0" fontId="5" fillId="4" borderId="0" xfId="0" applyFont="1" applyFill="1" applyAlignment="1">
      <alignment horizontal="right"/>
    </xf>
    <xf numFmtId="165" fontId="6" fillId="4" borderId="22" xfId="0" applyNumberFormat="1" applyFont="1" applyFill="1" applyBorder="1" applyAlignment="1">
      <alignment wrapText="1"/>
    </xf>
    <xf numFmtId="4" fontId="6" fillId="4" borderId="22" xfId="0" applyNumberFormat="1" applyFont="1" applyFill="1" applyBorder="1" applyAlignment="1">
      <alignment horizontal="right" wrapText="1"/>
    </xf>
    <xf numFmtId="165" fontId="6" fillId="4" borderId="3" xfId="0" applyNumberFormat="1" applyFont="1" applyFill="1" applyBorder="1" applyAlignment="1">
      <alignment wrapText="1"/>
    </xf>
    <xf numFmtId="0" fontId="6" fillId="4" borderId="0" xfId="0" applyFont="1" applyFill="1"/>
    <xf numFmtId="4" fontId="6" fillId="4" borderId="2" xfId="0" applyNumberFormat="1" applyFont="1" applyFill="1" applyBorder="1" applyAlignment="1">
      <alignment horizontal="right"/>
    </xf>
    <xf numFmtId="167" fontId="6" fillId="4" borderId="2" xfId="0" applyNumberFormat="1" applyFont="1" applyFill="1" applyBorder="1" applyAlignment="1">
      <alignment wrapText="1"/>
    </xf>
    <xf numFmtId="165" fontId="6" fillId="4" borderId="2" xfId="0" applyNumberFormat="1" applyFont="1" applyFill="1" applyBorder="1"/>
    <xf numFmtId="0" fontId="43" fillId="4" borderId="0" xfId="0" applyFont="1" applyFill="1"/>
    <xf numFmtId="0" fontId="6" fillId="4" borderId="0" xfId="0" applyFont="1" applyFill="1" applyAlignment="1">
      <alignment horizontal="center" wrapText="1"/>
    </xf>
    <xf numFmtId="164" fontId="6" fillId="4" borderId="1" xfId="0" applyNumberFormat="1" applyFont="1" applyFill="1" applyBorder="1" applyAlignment="1">
      <alignment wrapText="1"/>
    </xf>
    <xf numFmtId="0" fontId="6" fillId="4" borderId="6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6" fillId="4" borderId="7" xfId="0" applyFont="1" applyFill="1" applyBorder="1" applyAlignment="1">
      <alignment horizontal="center" wrapText="1"/>
    </xf>
    <xf numFmtId="0" fontId="6" fillId="4" borderId="8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18" fillId="4" borderId="0" xfId="0" applyFont="1" applyFill="1" applyBorder="1" applyAlignment="1">
      <alignment wrapText="1"/>
    </xf>
    <xf numFmtId="4" fontId="18" fillId="4" borderId="22" xfId="0" applyNumberFormat="1" applyFont="1" applyFill="1" applyBorder="1" applyAlignment="1"/>
    <xf numFmtId="0" fontId="6" fillId="4" borderId="12" xfId="0" applyFont="1" applyFill="1" applyBorder="1" applyAlignment="1">
      <alignment wrapText="1"/>
    </xf>
    <xf numFmtId="4" fontId="6" fillId="4" borderId="22" xfId="0" applyNumberFormat="1" applyFont="1" applyFill="1" applyBorder="1" applyAlignment="1">
      <alignment vertical="center"/>
    </xf>
    <xf numFmtId="0" fontId="44" fillId="4" borderId="12" xfId="0" applyFont="1" applyFill="1" applyBorder="1" applyAlignment="1">
      <alignment wrapText="1"/>
    </xf>
    <xf numFmtId="4" fontId="44" fillId="4" borderId="22" xfId="0" applyNumberFormat="1" applyFont="1" applyFill="1" applyBorder="1" applyAlignment="1">
      <alignment vertical="center"/>
    </xf>
    <xf numFmtId="4" fontId="4" fillId="4" borderId="22" xfId="0" applyNumberFormat="1" applyFont="1" applyFill="1" applyBorder="1" applyAlignment="1">
      <alignment vertical="center"/>
    </xf>
    <xf numFmtId="0" fontId="6" fillId="4" borderId="22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left" vertical="center" wrapText="1"/>
    </xf>
    <xf numFmtId="4" fontId="6" fillId="4" borderId="22" xfId="0" applyNumberFormat="1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wrapText="1"/>
    </xf>
    <xf numFmtId="0" fontId="8" fillId="0" borderId="22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165" fontId="6" fillId="2" borderId="22" xfId="0" applyNumberFormat="1" applyFont="1" applyFill="1" applyBorder="1" applyAlignment="1">
      <alignment horizontal="right" wrapText="1"/>
    </xf>
    <xf numFmtId="0" fontId="8" fillId="0" borderId="22" xfId="0" applyFont="1" applyFill="1" applyBorder="1" applyAlignment="1">
      <alignment wrapText="1"/>
    </xf>
    <xf numFmtId="0" fontId="6" fillId="3" borderId="22" xfId="0" applyFont="1" applyFill="1" applyBorder="1" applyAlignment="1">
      <alignment wrapText="1"/>
    </xf>
    <xf numFmtId="4" fontId="6" fillId="3" borderId="22" xfId="0" applyNumberFormat="1" applyFont="1" applyFill="1" applyBorder="1" applyAlignment="1">
      <alignment horizontal="right" wrapText="1"/>
    </xf>
    <xf numFmtId="0" fontId="4" fillId="4" borderId="0" xfId="34" applyFont="1" applyFill="1" applyAlignment="1">
      <alignment horizontal="right"/>
    </xf>
    <xf numFmtId="0" fontId="6" fillId="0" borderId="22" xfId="0" applyFont="1" applyFill="1" applyBorder="1" applyAlignment="1">
      <alignment wrapText="1"/>
    </xf>
    <xf numFmtId="0" fontId="6" fillId="0" borderId="22" xfId="0" applyFont="1" applyFill="1" applyBorder="1" applyAlignment="1">
      <alignment horizontal="right" wrapText="1"/>
    </xf>
    <xf numFmtId="0" fontId="6" fillId="0" borderId="22" xfId="0" applyFont="1" applyFill="1" applyBorder="1" applyAlignment="1">
      <alignment horizontal="left"/>
    </xf>
    <xf numFmtId="0" fontId="6" fillId="0" borderId="22" xfId="0" applyFont="1" applyFill="1" applyBorder="1"/>
    <xf numFmtId="0" fontId="6" fillId="0" borderId="22" xfId="0" applyFont="1" applyFill="1" applyBorder="1" applyAlignment="1">
      <alignment horizontal="right"/>
    </xf>
    <xf numFmtId="0" fontId="6" fillId="0" borderId="22" xfId="0" applyFont="1" applyFill="1" applyBorder="1" applyAlignment="1">
      <alignment horizontal="left" vertical="center"/>
    </xf>
    <xf numFmtId="4" fontId="6" fillId="0" borderId="22" xfId="0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wrapText="1"/>
    </xf>
    <xf numFmtId="0" fontId="6" fillId="0" borderId="11" xfId="0" applyFont="1" applyFill="1" applyBorder="1" applyAlignment="1">
      <alignment wrapText="1"/>
    </xf>
    <xf numFmtId="0" fontId="6" fillId="0" borderId="12" xfId="0" applyFont="1" applyFill="1" applyBorder="1" applyAlignment="1">
      <alignment horizontal="right" wrapText="1"/>
    </xf>
    <xf numFmtId="0" fontId="6" fillId="0" borderId="22" xfId="34" applyFont="1" applyFill="1" applyBorder="1" applyAlignment="1">
      <alignment horizontal="left" vertical="center" wrapText="1"/>
    </xf>
    <xf numFmtId="4" fontId="6" fillId="0" borderId="22" xfId="34" applyNumberFormat="1" applyFont="1" applyFill="1" applyBorder="1" applyAlignment="1">
      <alignment horizontal="right" vertical="center"/>
    </xf>
    <xf numFmtId="4" fontId="6" fillId="0" borderId="22" xfId="0" applyNumberFormat="1" applyFont="1" applyFill="1" applyBorder="1" applyAlignment="1">
      <alignment horizontal="right" vertical="center"/>
    </xf>
    <xf numFmtId="4" fontId="6" fillId="0" borderId="22" xfId="0" applyNumberFormat="1" applyFont="1" applyFill="1" applyBorder="1" applyAlignment="1">
      <alignment horizontal="right"/>
    </xf>
    <xf numFmtId="0" fontId="6" fillId="0" borderId="12" xfId="0" applyFont="1" applyFill="1" applyBorder="1" applyAlignment="1">
      <alignment wrapText="1"/>
    </xf>
    <xf numFmtId="4" fontId="6" fillId="0" borderId="22" xfId="0" applyNumberFormat="1" applyFont="1" applyFill="1" applyBorder="1"/>
    <xf numFmtId="0" fontId="6" fillId="4" borderId="22" xfId="0" applyFont="1" applyFill="1" applyBorder="1" applyAlignment="1">
      <alignment horizontal="left" vertical="center"/>
    </xf>
    <xf numFmtId="0" fontId="3" fillId="0" borderId="0" xfId="0" applyFont="1" applyFill="1"/>
    <xf numFmtId="0" fontId="4" fillId="0" borderId="0" xfId="34" applyFont="1" applyAlignment="1"/>
    <xf numFmtId="0" fontId="4" fillId="0" borderId="0" xfId="34" applyFont="1" applyAlignment="1">
      <alignment horizontal="right"/>
    </xf>
    <xf numFmtId="0" fontId="5" fillId="0" borderId="0" xfId="0" applyFont="1" applyFill="1" applyAlignment="1">
      <alignment horizontal="center"/>
    </xf>
    <xf numFmtId="0" fontId="6" fillId="0" borderId="6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22" xfId="0" applyFont="1" applyFill="1" applyBorder="1" applyAlignment="1">
      <alignment horizontal="center" wrapText="1"/>
    </xf>
    <xf numFmtId="4" fontId="6" fillId="0" borderId="22" xfId="0" applyNumberFormat="1" applyFont="1" applyFill="1" applyBorder="1" applyAlignment="1">
      <alignment horizontal="right" wrapText="1"/>
    </xf>
    <xf numFmtId="2" fontId="6" fillId="0" borderId="22" xfId="0" applyNumberFormat="1" applyFont="1" applyFill="1" applyBorder="1" applyAlignment="1">
      <alignment horizontal="right" wrapText="1"/>
    </xf>
    <xf numFmtId="4" fontId="6" fillId="0" borderId="22" xfId="0" applyNumberFormat="1" applyFont="1" applyFill="1" applyBorder="1" applyAlignment="1">
      <alignment wrapText="1"/>
    </xf>
    <xf numFmtId="0" fontId="6" fillId="0" borderId="22" xfId="0" applyFont="1" applyFill="1" applyBorder="1" applyAlignment="1"/>
    <xf numFmtId="0" fontId="6" fillId="0" borderId="22" xfId="0" applyFont="1" applyFill="1" applyBorder="1" applyAlignment="1">
      <alignment vertical="top" wrapText="1"/>
    </xf>
    <xf numFmtId="0" fontId="43" fillId="4" borderId="0" xfId="0" applyFont="1" applyFill="1" applyAlignment="1">
      <alignment horizontal="center" wrapText="1"/>
    </xf>
    <xf numFmtId="0" fontId="6" fillId="4" borderId="1" xfId="0" applyFont="1" applyFill="1" applyBorder="1" applyAlignment="1">
      <alignment horizontal="left" vertical="center" wrapText="1"/>
    </xf>
    <xf numFmtId="0" fontId="5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wrapText="1"/>
    </xf>
    <xf numFmtId="0" fontId="4" fillId="4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 wrapText="1"/>
    </xf>
    <xf numFmtId="0" fontId="18" fillId="0" borderId="11" xfId="0" applyFont="1" applyFill="1" applyBorder="1" applyAlignment="1">
      <alignment horizontal="center" wrapText="1"/>
    </xf>
    <xf numFmtId="0" fontId="18" fillId="0" borderId="12" xfId="0" applyFont="1" applyFill="1" applyBorder="1" applyAlignment="1">
      <alignment horizontal="center" wrapText="1"/>
    </xf>
    <xf numFmtId="0" fontId="18" fillId="0" borderId="22" xfId="0" applyFont="1" applyFill="1" applyBorder="1" applyAlignment="1">
      <alignment horizontal="center" wrapText="1"/>
    </xf>
    <xf numFmtId="0" fontId="6" fillId="0" borderId="22" xfId="0" applyFont="1" applyFill="1" applyBorder="1" applyAlignment="1">
      <alignment wrapText="1"/>
    </xf>
    <xf numFmtId="0" fontId="6" fillId="0" borderId="22" xfId="0" applyFont="1" applyFill="1" applyBorder="1" applyAlignment="1">
      <alignment horizontal="right" wrapText="1"/>
    </xf>
    <xf numFmtId="0" fontId="18" fillId="4" borderId="4" xfId="0" applyFont="1" applyFill="1" applyBorder="1" applyAlignment="1">
      <alignment horizontal="center" wrapText="1"/>
    </xf>
    <xf numFmtId="0" fontId="18" fillId="4" borderId="11" xfId="0" applyFont="1" applyFill="1" applyBorder="1" applyAlignment="1">
      <alignment horizontal="center" wrapText="1"/>
    </xf>
    <xf numFmtId="0" fontId="18" fillId="4" borderId="12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8" fillId="4" borderId="0" xfId="34" applyFont="1" applyFill="1" applyAlignment="1">
      <alignment horizontal="right"/>
    </xf>
  </cellXfs>
  <cellStyles count="35">
    <cellStyle name="Акцент1 2" xfId="6"/>
    <cellStyle name="Акцент2 2" xfId="7"/>
    <cellStyle name="Акцент3 2" xfId="8"/>
    <cellStyle name="Акцент4 2" xfId="9"/>
    <cellStyle name="Акцент5 2" xfId="10"/>
    <cellStyle name="Акцент6 2" xfId="11"/>
    <cellStyle name="Ввод  2" xfId="12"/>
    <cellStyle name="Вывод 2" xfId="13"/>
    <cellStyle name="Вычисление 2" xfId="14"/>
    <cellStyle name="Денежный" xfId="2" builtinId="4"/>
    <cellStyle name="Заголовок 1 2" xfId="15"/>
    <cellStyle name="Заголовок 2 2" xfId="16"/>
    <cellStyle name="Заголовок 3 2" xfId="17"/>
    <cellStyle name="Заголовок 4 2" xfId="18"/>
    <cellStyle name="Итог 2" xfId="19"/>
    <cellStyle name="Контрольная ячейка 2" xfId="20"/>
    <cellStyle name="Название 2" xfId="21"/>
    <cellStyle name="Нейтральный 2" xfId="22"/>
    <cellStyle name="Обычный" xfId="0" builtinId="0"/>
    <cellStyle name="Обычный 2" xfId="4"/>
    <cellStyle name="Обычный 2 2" xfId="23"/>
    <cellStyle name="Обычный 2 3" xfId="24"/>
    <cellStyle name="Обычный 2 4" xfId="34"/>
    <cellStyle name="Обычный 3" xfId="3"/>
    <cellStyle name="Обычный 4" xfId="25"/>
    <cellStyle name="Обычный 4 2" xfId="26"/>
    <cellStyle name="Плохой 2" xfId="27"/>
    <cellStyle name="Пояснение 2" xfId="28"/>
    <cellStyle name="Примечание 2" xfId="29"/>
    <cellStyle name="Примечание 3" xfId="30"/>
    <cellStyle name="Связанная ячейка 2" xfId="31"/>
    <cellStyle name="Текст предупреждения 2" xfId="32"/>
    <cellStyle name="Финансовый" xfId="1" builtinId="3"/>
    <cellStyle name="Финансовый 2" xfId="5"/>
    <cellStyle name="Хороший 2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C1:V154"/>
  <sheetViews>
    <sheetView tabSelected="1" zoomScale="75" zoomScaleNormal="75" workbookViewId="0">
      <selection activeCell="D6" sqref="D6:T6"/>
    </sheetView>
  </sheetViews>
  <sheetFormatPr defaultRowHeight="15"/>
  <cols>
    <col min="1" max="2" width="9.140625" style="31"/>
    <col min="3" max="3" width="16.42578125" style="31" customWidth="1"/>
    <col min="4" max="4" width="53.42578125" style="31" customWidth="1"/>
    <col min="5" max="5" width="15" style="31" customWidth="1"/>
    <col min="6" max="6" width="14" style="31" customWidth="1"/>
    <col min="7" max="7" width="13.7109375" style="31" customWidth="1"/>
    <col min="8" max="8" width="13.140625" style="31" customWidth="1"/>
    <col min="9" max="9" width="13.85546875" style="31" customWidth="1"/>
    <col min="10" max="10" width="14.42578125" style="31" customWidth="1"/>
    <col min="11" max="11" width="13.85546875" style="31" customWidth="1"/>
    <col min="12" max="12" width="15.28515625" style="31" customWidth="1"/>
    <col min="13" max="13" width="13.85546875" style="31" customWidth="1"/>
    <col min="14" max="14" width="13.42578125" style="31" customWidth="1"/>
    <col min="15" max="15" width="14.28515625" style="31" customWidth="1"/>
    <col min="16" max="16" width="13.140625" style="31" customWidth="1"/>
    <col min="17" max="17" width="14.42578125" style="31" customWidth="1"/>
    <col min="18" max="18" width="16.5703125" style="31" customWidth="1"/>
    <col min="19" max="19" width="14.42578125" style="31" customWidth="1"/>
    <col min="20" max="20" width="15.7109375" style="31" customWidth="1"/>
    <col min="21" max="21" width="13.85546875" style="31" customWidth="1"/>
    <col min="22" max="22" width="14.5703125" style="31" customWidth="1"/>
    <col min="23" max="16384" width="9.140625" style="31"/>
  </cols>
  <sheetData>
    <row r="1" spans="3:22">
      <c r="Q1" s="60"/>
      <c r="R1" s="60"/>
      <c r="S1" s="60"/>
      <c r="T1" s="60"/>
    </row>
    <row r="2" spans="3:22" ht="15" customHeight="1">
      <c r="Q2" s="60"/>
      <c r="R2" s="60"/>
      <c r="T2" s="32"/>
      <c r="U2" s="104"/>
      <c r="V2" s="104"/>
    </row>
    <row r="3" spans="3:22" ht="15" customHeight="1">
      <c r="Q3" s="60"/>
      <c r="R3" s="60"/>
      <c r="T3" s="32"/>
      <c r="U3" s="104"/>
      <c r="V3" s="104" t="s">
        <v>831</v>
      </c>
    </row>
    <row r="4" spans="3:22" ht="15" customHeight="1">
      <c r="Q4" s="60"/>
      <c r="R4" s="60"/>
      <c r="T4" s="32"/>
      <c r="U4" s="104"/>
      <c r="V4" s="157" t="s">
        <v>835</v>
      </c>
    </row>
    <row r="5" spans="3:22" ht="15" customHeight="1">
      <c r="Q5" s="60"/>
      <c r="R5" s="60"/>
      <c r="T5" s="32"/>
      <c r="U5" s="104"/>
      <c r="V5" s="104"/>
    </row>
    <row r="6" spans="3:22" ht="71.25" customHeight="1">
      <c r="D6" s="140" t="s">
        <v>303</v>
      </c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</row>
    <row r="7" spans="3:22" ht="16.5">
      <c r="D7" s="141" t="s">
        <v>0</v>
      </c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</row>
    <row r="8" spans="3:22"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</row>
    <row r="9" spans="3:22" ht="48" customHeight="1">
      <c r="D9" s="142" t="s">
        <v>1</v>
      </c>
      <c r="E9" s="142"/>
      <c r="F9" s="142"/>
      <c r="G9" s="142"/>
      <c r="H9" s="142"/>
      <c r="I9" s="34">
        <v>355.2</v>
      </c>
      <c r="J9" s="35"/>
      <c r="K9" s="35"/>
      <c r="L9" s="35"/>
      <c r="M9" s="36"/>
      <c r="P9" s="35"/>
      <c r="Q9" s="35"/>
      <c r="R9" s="35"/>
      <c r="S9" s="35"/>
      <c r="T9" s="35"/>
    </row>
    <row r="10" spans="3:22" ht="126.75" customHeight="1">
      <c r="C10" s="37" t="s">
        <v>61</v>
      </c>
      <c r="D10" s="37" t="s">
        <v>2</v>
      </c>
      <c r="E10" s="38" t="s">
        <v>3</v>
      </c>
      <c r="F10" s="39" t="s">
        <v>4</v>
      </c>
      <c r="G10" s="38" t="s">
        <v>3</v>
      </c>
      <c r="H10" s="39" t="s">
        <v>5</v>
      </c>
      <c r="I10" s="38" t="s">
        <v>3</v>
      </c>
      <c r="J10" s="39" t="s">
        <v>6</v>
      </c>
      <c r="K10" s="38" t="s">
        <v>3</v>
      </c>
      <c r="L10" s="39" t="s">
        <v>7</v>
      </c>
      <c r="M10" s="38" t="s">
        <v>3</v>
      </c>
      <c r="N10" s="39" t="s">
        <v>8</v>
      </c>
      <c r="O10" s="38" t="s">
        <v>3</v>
      </c>
      <c r="P10" s="39" t="s">
        <v>9</v>
      </c>
      <c r="Q10" s="38" t="s">
        <v>3</v>
      </c>
      <c r="R10" s="39" t="s">
        <v>10</v>
      </c>
      <c r="S10" s="38" t="s">
        <v>3</v>
      </c>
      <c r="T10" s="39" t="s">
        <v>11</v>
      </c>
      <c r="U10" s="38" t="s">
        <v>3</v>
      </c>
      <c r="V10" s="39" t="s">
        <v>735</v>
      </c>
    </row>
    <row r="11" spans="3:22" ht="30">
      <c r="C11" s="63" t="s">
        <v>494</v>
      </c>
      <c r="D11" s="40" t="s">
        <v>12</v>
      </c>
      <c r="E11" s="41">
        <f t="shared" ref="E11:K73" si="0">F11/$I$9</f>
        <v>0.96225728156893298</v>
      </c>
      <c r="F11" s="42">
        <v>341.79378641328498</v>
      </c>
      <c r="G11" s="41">
        <f t="shared" ref="G11:G73" si="1">H11/$I$9</f>
        <v>0.96225728156893298</v>
      </c>
      <c r="H11" s="42">
        <v>341.79378641328498</v>
      </c>
      <c r="I11" s="41">
        <f t="shared" ref="I11:I73" si="2">J11/$I$9</f>
        <v>0.96225728156893298</v>
      </c>
      <c r="J11" s="42">
        <v>341.79378641328498</v>
      </c>
      <c r="K11" s="41">
        <f t="shared" ref="E11:K73" si="3">L11/$I$9</f>
        <v>0.96225728156893298</v>
      </c>
      <c r="L11" s="42">
        <v>341.79378641328498</v>
      </c>
      <c r="M11" s="42"/>
      <c r="N11" s="42"/>
      <c r="O11" s="42"/>
      <c r="P11" s="42"/>
      <c r="Q11" s="41">
        <f t="shared" ref="Q11:Q73" si="4">R11/$I$9</f>
        <v>0.96225728156893298</v>
      </c>
      <c r="R11" s="42">
        <v>341.79378641328498</v>
      </c>
      <c r="S11" s="41">
        <f t="shared" ref="S11:S22" si="5">T11/$I$9</f>
        <v>0.96225728156893298</v>
      </c>
      <c r="T11" s="42">
        <v>341.79378641328498</v>
      </c>
      <c r="U11" s="41"/>
      <c r="V11" s="42"/>
    </row>
    <row r="12" spans="3:22">
      <c r="C12" s="63" t="s">
        <v>495</v>
      </c>
      <c r="D12" s="40" t="s">
        <v>13</v>
      </c>
      <c r="E12" s="41">
        <f t="shared" si="0"/>
        <v>0.40993806306306313</v>
      </c>
      <c r="F12" s="42">
        <v>145.61000000000001</v>
      </c>
      <c r="G12" s="41">
        <f t="shared" si="1"/>
        <v>0.40993806306306313</v>
      </c>
      <c r="H12" s="42">
        <v>145.61000000000001</v>
      </c>
      <c r="I12" s="41">
        <f t="shared" si="2"/>
        <v>0.40993806306306313</v>
      </c>
      <c r="J12" s="42">
        <v>145.61000000000001</v>
      </c>
      <c r="K12" s="41">
        <f t="shared" si="3"/>
        <v>0.40993806306306313</v>
      </c>
      <c r="L12" s="42">
        <v>145.61000000000001</v>
      </c>
      <c r="M12" s="42"/>
      <c r="N12" s="42"/>
      <c r="O12" s="42"/>
      <c r="P12" s="42"/>
      <c r="Q12" s="41">
        <f t="shared" si="4"/>
        <v>0.40993806306306313</v>
      </c>
      <c r="R12" s="42">
        <v>145.61000000000001</v>
      </c>
      <c r="S12" s="41">
        <f t="shared" si="5"/>
        <v>0.40993806306306313</v>
      </c>
      <c r="T12" s="42">
        <v>145.61000000000001</v>
      </c>
      <c r="U12" s="41"/>
      <c r="V12" s="42"/>
    </row>
    <row r="13" spans="3:22" ht="30">
      <c r="C13" s="63" t="s">
        <v>496</v>
      </c>
      <c r="D13" s="40" t="s">
        <v>14</v>
      </c>
      <c r="E13" s="41">
        <f t="shared" si="0"/>
        <v>0.96225728156893298</v>
      </c>
      <c r="F13" s="42">
        <v>341.79378641328498</v>
      </c>
      <c r="G13" s="41">
        <f t="shared" si="1"/>
        <v>0.96225728156893298</v>
      </c>
      <c r="H13" s="42">
        <v>341.79378641328498</v>
      </c>
      <c r="I13" s="41">
        <f t="shared" si="2"/>
        <v>0.96225728156893298</v>
      </c>
      <c r="J13" s="42">
        <v>341.79378641328498</v>
      </c>
      <c r="K13" s="41">
        <f t="shared" si="3"/>
        <v>0.96225728156893298</v>
      </c>
      <c r="L13" s="42">
        <v>341.79378641328498</v>
      </c>
      <c r="M13" s="42"/>
      <c r="N13" s="42"/>
      <c r="O13" s="42"/>
      <c r="P13" s="42"/>
      <c r="Q13" s="41">
        <f t="shared" si="4"/>
        <v>0.96225728156893298</v>
      </c>
      <c r="R13" s="42">
        <v>341.79378641328498</v>
      </c>
      <c r="S13" s="41">
        <f t="shared" si="5"/>
        <v>0.96225728156893298</v>
      </c>
      <c r="T13" s="42">
        <v>341.79378641328498</v>
      </c>
      <c r="U13" s="41"/>
      <c r="V13" s="42"/>
    </row>
    <row r="14" spans="3:22" s="1" customFormat="1">
      <c r="C14" s="58" t="s">
        <v>540</v>
      </c>
      <c r="D14" s="7" t="s">
        <v>146</v>
      </c>
      <c r="E14" s="41">
        <f t="shared" si="0"/>
        <v>2.9926801801801801</v>
      </c>
      <c r="F14" s="8">
        <v>1063</v>
      </c>
      <c r="G14" s="41">
        <f t="shared" si="1"/>
        <v>2.9926801801801801</v>
      </c>
      <c r="H14" s="8">
        <v>1063</v>
      </c>
      <c r="I14" s="41">
        <f t="shared" si="2"/>
        <v>2.9926801801801801</v>
      </c>
      <c r="J14" s="8">
        <v>1063</v>
      </c>
      <c r="K14" s="41">
        <f t="shared" si="3"/>
        <v>2.9926801801801801</v>
      </c>
      <c r="L14" s="8">
        <v>1063</v>
      </c>
      <c r="M14" s="8"/>
      <c r="N14" s="8"/>
      <c r="O14" s="8"/>
      <c r="P14" s="8"/>
      <c r="Q14" s="41">
        <f t="shared" si="4"/>
        <v>2.9926801801801801</v>
      </c>
      <c r="R14" s="8">
        <v>1063</v>
      </c>
      <c r="S14" s="41">
        <f t="shared" si="5"/>
        <v>2.9926801801801801</v>
      </c>
      <c r="T14" s="8">
        <v>1063</v>
      </c>
      <c r="U14" s="41"/>
      <c r="V14" s="8"/>
    </row>
    <row r="15" spans="3:22" ht="30">
      <c r="C15" s="63" t="s">
        <v>497</v>
      </c>
      <c r="D15" s="40" t="s">
        <v>15</v>
      </c>
      <c r="E15" s="41">
        <f t="shared" si="0"/>
        <v>0.96225728156893298</v>
      </c>
      <c r="F15" s="42">
        <v>341.79378641328498</v>
      </c>
      <c r="G15" s="41">
        <f t="shared" si="1"/>
        <v>0.96225728156893298</v>
      </c>
      <c r="H15" s="42">
        <v>341.79378641328498</v>
      </c>
      <c r="I15" s="41">
        <f t="shared" si="2"/>
        <v>0.96225728156893298</v>
      </c>
      <c r="J15" s="42">
        <v>341.79378641328498</v>
      </c>
      <c r="K15" s="41">
        <f t="shared" si="3"/>
        <v>0.96225728156893298</v>
      </c>
      <c r="L15" s="42">
        <v>341.79378641328498</v>
      </c>
      <c r="M15" s="42"/>
      <c r="N15" s="42"/>
      <c r="O15" s="42"/>
      <c r="P15" s="42"/>
      <c r="Q15" s="41">
        <f t="shared" si="4"/>
        <v>0.96225728156893298</v>
      </c>
      <c r="R15" s="42">
        <v>341.79378641328498</v>
      </c>
      <c r="S15" s="41">
        <f t="shared" si="5"/>
        <v>0.96225728156893298</v>
      </c>
      <c r="T15" s="42">
        <v>341.79378641328498</v>
      </c>
      <c r="U15" s="41"/>
      <c r="V15" s="42"/>
    </row>
    <row r="16" spans="3:22">
      <c r="C16" s="63" t="s">
        <v>498</v>
      </c>
      <c r="D16" s="40" t="s">
        <v>16</v>
      </c>
      <c r="E16" s="41"/>
      <c r="F16" s="42"/>
      <c r="G16" s="41">
        <f t="shared" si="1"/>
        <v>0.92103040540540537</v>
      </c>
      <c r="H16" s="42">
        <v>327.14999999999998</v>
      </c>
      <c r="I16" s="41">
        <f t="shared" si="2"/>
        <v>0.92103040540540537</v>
      </c>
      <c r="J16" s="42">
        <v>327.14999999999998</v>
      </c>
      <c r="K16" s="41">
        <f t="shared" si="3"/>
        <v>0.92103040540540537</v>
      </c>
      <c r="L16" s="42">
        <v>327.14999999999998</v>
      </c>
      <c r="M16" s="42"/>
      <c r="N16" s="42"/>
      <c r="O16" s="42"/>
      <c r="P16" s="42"/>
      <c r="Q16" s="41">
        <f t="shared" si="4"/>
        <v>0.92103040540540537</v>
      </c>
      <c r="R16" s="42">
        <v>327.14999999999998</v>
      </c>
      <c r="S16" s="41">
        <f t="shared" si="5"/>
        <v>0.92103040540540537</v>
      </c>
      <c r="T16" s="42">
        <v>327.14999999999998</v>
      </c>
      <c r="U16" s="41"/>
      <c r="V16" s="42"/>
    </row>
    <row r="17" spans="3:22" ht="30">
      <c r="C17" s="63" t="s">
        <v>499</v>
      </c>
      <c r="D17" s="40" t="s">
        <v>17</v>
      </c>
      <c r="E17" s="41"/>
      <c r="F17" s="42"/>
      <c r="G17" s="41"/>
      <c r="H17" s="42"/>
      <c r="I17" s="41">
        <f t="shared" si="2"/>
        <v>0.78285472972972969</v>
      </c>
      <c r="J17" s="42">
        <v>278.07</v>
      </c>
      <c r="K17" s="41">
        <f t="shared" si="3"/>
        <v>0.78285472972972969</v>
      </c>
      <c r="L17" s="42">
        <v>278.07</v>
      </c>
      <c r="M17" s="42"/>
      <c r="N17" s="42"/>
      <c r="O17" s="42"/>
      <c r="P17" s="42"/>
      <c r="Q17" s="41">
        <f t="shared" si="4"/>
        <v>0.78285472972972969</v>
      </c>
      <c r="R17" s="42">
        <v>278.07</v>
      </c>
      <c r="S17" s="41">
        <f t="shared" si="5"/>
        <v>0.78285472972972969</v>
      </c>
      <c r="T17" s="42">
        <v>278.07</v>
      </c>
      <c r="U17" s="41"/>
      <c r="V17" s="42"/>
    </row>
    <row r="18" spans="3:22" s="1" customFormat="1" ht="30">
      <c r="C18" s="58" t="s">
        <v>541</v>
      </c>
      <c r="D18" s="7" t="s">
        <v>148</v>
      </c>
      <c r="E18" s="41"/>
      <c r="F18" s="8"/>
      <c r="G18" s="41"/>
      <c r="H18" s="8"/>
      <c r="I18" s="41">
        <f t="shared" si="2"/>
        <v>2.9926801801801801</v>
      </c>
      <c r="J18" s="8">
        <v>1063</v>
      </c>
      <c r="K18" s="41">
        <f t="shared" si="3"/>
        <v>2.9926801801801801</v>
      </c>
      <c r="L18" s="8">
        <v>1063</v>
      </c>
      <c r="M18" s="8"/>
      <c r="N18" s="8"/>
      <c r="O18" s="8"/>
      <c r="P18" s="8"/>
      <c r="Q18" s="41">
        <f t="shared" si="4"/>
        <v>2.9926801801801801</v>
      </c>
      <c r="R18" s="8">
        <v>1063</v>
      </c>
      <c r="S18" s="41">
        <f t="shared" si="5"/>
        <v>2.9926801801801801</v>
      </c>
      <c r="T18" s="8">
        <v>1063</v>
      </c>
      <c r="U18" s="41"/>
      <c r="V18" s="8"/>
    </row>
    <row r="19" spans="3:22" ht="30">
      <c r="C19" s="63" t="s">
        <v>500</v>
      </c>
      <c r="D19" s="40" t="s">
        <v>18</v>
      </c>
      <c r="E19" s="41"/>
      <c r="F19" s="42"/>
      <c r="G19" s="41"/>
      <c r="H19" s="42"/>
      <c r="I19" s="41">
        <f t="shared" si="2"/>
        <v>0.78285472972972969</v>
      </c>
      <c r="J19" s="42">
        <v>278.07</v>
      </c>
      <c r="K19" s="41">
        <f t="shared" si="3"/>
        <v>0.78285472972972969</v>
      </c>
      <c r="L19" s="42">
        <v>278.07</v>
      </c>
      <c r="M19" s="42"/>
      <c r="N19" s="42"/>
      <c r="O19" s="42"/>
      <c r="P19" s="42"/>
      <c r="Q19" s="41">
        <f t="shared" si="4"/>
        <v>0.78285472972972969</v>
      </c>
      <c r="R19" s="42">
        <v>278.07</v>
      </c>
      <c r="S19" s="41">
        <f t="shared" si="5"/>
        <v>0.78285472972972969</v>
      </c>
      <c r="T19" s="42">
        <v>278.07</v>
      </c>
      <c r="U19" s="41"/>
      <c r="V19" s="42"/>
    </row>
    <row r="20" spans="3:22" ht="30">
      <c r="C20" s="63" t="s">
        <v>501</v>
      </c>
      <c r="D20" s="40" t="s">
        <v>19</v>
      </c>
      <c r="E20" s="41"/>
      <c r="F20" s="42"/>
      <c r="G20" s="41"/>
      <c r="H20" s="42"/>
      <c r="I20" s="41">
        <f t="shared" si="2"/>
        <v>0.78285472972972969</v>
      </c>
      <c r="J20" s="42">
        <v>278.07</v>
      </c>
      <c r="K20" s="41">
        <f t="shared" si="3"/>
        <v>0.78285472972972969</v>
      </c>
      <c r="L20" s="42">
        <v>278.07</v>
      </c>
      <c r="M20" s="42"/>
      <c r="N20" s="42"/>
      <c r="O20" s="42"/>
      <c r="P20" s="42"/>
      <c r="Q20" s="41">
        <f t="shared" si="4"/>
        <v>0.78285472972972969</v>
      </c>
      <c r="R20" s="42">
        <v>278.07</v>
      </c>
      <c r="S20" s="41">
        <f t="shared" si="5"/>
        <v>0.78285472972972969</v>
      </c>
      <c r="T20" s="42">
        <v>278.07</v>
      </c>
      <c r="U20" s="41"/>
      <c r="V20" s="42"/>
    </row>
    <row r="21" spans="3:22" s="1" customFormat="1" ht="30">
      <c r="C21" s="58" t="s">
        <v>542</v>
      </c>
      <c r="D21" s="7" t="s">
        <v>150</v>
      </c>
      <c r="E21" s="41"/>
      <c r="F21" s="8"/>
      <c r="G21" s="41"/>
      <c r="H21" s="8"/>
      <c r="I21" s="41">
        <f t="shared" si="2"/>
        <v>2.9926801801801801</v>
      </c>
      <c r="J21" s="8">
        <v>1063</v>
      </c>
      <c r="K21" s="41">
        <f t="shared" si="3"/>
        <v>2.9926801801801801</v>
      </c>
      <c r="L21" s="8">
        <v>1063</v>
      </c>
      <c r="M21" s="8"/>
      <c r="N21" s="8"/>
      <c r="O21" s="8"/>
      <c r="P21" s="8"/>
      <c r="Q21" s="41">
        <f t="shared" si="4"/>
        <v>2.9926801801801801</v>
      </c>
      <c r="R21" s="8">
        <v>1063</v>
      </c>
      <c r="S21" s="41">
        <f t="shared" si="5"/>
        <v>2.9926801801801801</v>
      </c>
      <c r="T21" s="8">
        <v>1063</v>
      </c>
      <c r="U21" s="41"/>
      <c r="V21" s="8"/>
    </row>
    <row r="22" spans="3:22" ht="30">
      <c r="C22" s="63" t="s">
        <v>502</v>
      </c>
      <c r="D22" s="40" t="s">
        <v>20</v>
      </c>
      <c r="E22" s="41"/>
      <c r="F22" s="42"/>
      <c r="G22" s="41">
        <f t="shared" si="1"/>
        <v>0.78285472972972969</v>
      </c>
      <c r="H22" s="42">
        <v>278.07</v>
      </c>
      <c r="I22" s="41">
        <f t="shared" si="2"/>
        <v>0.78285472972972969</v>
      </c>
      <c r="J22" s="42">
        <v>278.07</v>
      </c>
      <c r="K22" s="41">
        <f t="shared" si="3"/>
        <v>0.78285472972972969</v>
      </c>
      <c r="L22" s="42">
        <v>278.07</v>
      </c>
      <c r="M22" s="42"/>
      <c r="N22" s="42"/>
      <c r="O22" s="42"/>
      <c r="P22" s="42"/>
      <c r="Q22" s="41">
        <f t="shared" si="4"/>
        <v>0.78285472972972969</v>
      </c>
      <c r="R22" s="42">
        <v>278.07</v>
      </c>
      <c r="S22" s="41">
        <f t="shared" si="5"/>
        <v>0.78285472972972969</v>
      </c>
      <c r="T22" s="42">
        <v>278.07</v>
      </c>
      <c r="U22" s="41"/>
      <c r="V22" s="42"/>
    </row>
    <row r="23" spans="3:22">
      <c r="C23" s="63" t="s">
        <v>503</v>
      </c>
      <c r="D23" s="40" t="s">
        <v>21</v>
      </c>
      <c r="E23" s="41"/>
      <c r="F23" s="42"/>
      <c r="G23" s="41">
        <f t="shared" si="1"/>
        <v>2.4138513513513513</v>
      </c>
      <c r="H23" s="42">
        <v>857.4</v>
      </c>
      <c r="I23" s="41">
        <f t="shared" si="2"/>
        <v>2.4138513513513513</v>
      </c>
      <c r="J23" s="42">
        <v>857.4</v>
      </c>
      <c r="K23" s="41">
        <f t="shared" si="3"/>
        <v>2.4138513513513513</v>
      </c>
      <c r="L23" s="42">
        <v>857.4</v>
      </c>
      <c r="M23" s="42"/>
      <c r="N23" s="42"/>
      <c r="O23" s="42"/>
      <c r="P23" s="42"/>
      <c r="Q23" s="41"/>
      <c r="R23" s="42"/>
      <c r="S23" s="41"/>
      <c r="T23" s="42"/>
      <c r="U23" s="41"/>
      <c r="V23" s="42"/>
    </row>
    <row r="24" spans="3:22">
      <c r="C24" s="63" t="s">
        <v>504</v>
      </c>
      <c r="D24" s="40" t="s">
        <v>22</v>
      </c>
      <c r="E24" s="41"/>
      <c r="F24" s="42"/>
      <c r="G24" s="41">
        <f t="shared" si="1"/>
        <v>3.0661317567567568</v>
      </c>
      <c r="H24" s="42">
        <v>1089.0899999999999</v>
      </c>
      <c r="I24" s="41">
        <f t="shared" si="2"/>
        <v>3.0661317567567568</v>
      </c>
      <c r="J24" s="42">
        <v>1089.0899999999999</v>
      </c>
      <c r="K24" s="41">
        <f t="shared" si="3"/>
        <v>3.0661317567567568</v>
      </c>
      <c r="L24" s="42">
        <v>1089.0899999999999</v>
      </c>
      <c r="M24" s="42"/>
      <c r="N24" s="42"/>
      <c r="O24" s="42"/>
      <c r="P24" s="42"/>
      <c r="Q24" s="41"/>
      <c r="R24" s="42"/>
      <c r="S24" s="41"/>
      <c r="T24" s="42"/>
      <c r="U24" s="41"/>
      <c r="V24" s="42"/>
    </row>
    <row r="25" spans="3:22" ht="30">
      <c r="C25" s="63" t="s">
        <v>505</v>
      </c>
      <c r="D25" s="40" t="s">
        <v>23</v>
      </c>
      <c r="E25" s="41">
        <f t="shared" si="0"/>
        <v>0.8350506756756757</v>
      </c>
      <c r="F25" s="42">
        <v>296.61</v>
      </c>
      <c r="G25" s="41">
        <f t="shared" si="1"/>
        <v>0.8350506756756757</v>
      </c>
      <c r="H25" s="42">
        <v>296.61</v>
      </c>
      <c r="I25" s="41">
        <f t="shared" si="2"/>
        <v>0.8350506756756757</v>
      </c>
      <c r="J25" s="42">
        <v>296.61</v>
      </c>
      <c r="K25" s="41">
        <f t="shared" si="3"/>
        <v>0.8350506756756757</v>
      </c>
      <c r="L25" s="42">
        <v>296.61</v>
      </c>
      <c r="M25" s="42"/>
      <c r="N25" s="42"/>
      <c r="O25" s="42"/>
      <c r="P25" s="42"/>
      <c r="Q25" s="41">
        <f t="shared" si="4"/>
        <v>0.8350506756756757</v>
      </c>
      <c r="R25" s="42">
        <v>296.61</v>
      </c>
      <c r="S25" s="41">
        <f t="shared" ref="S25:S42" si="6">T25/$I$9</f>
        <v>0.8350506756756757</v>
      </c>
      <c r="T25" s="42">
        <v>296.61</v>
      </c>
      <c r="U25" s="41"/>
      <c r="V25" s="42"/>
    </row>
    <row r="26" spans="3:22" s="1" customFormat="1" ht="30">
      <c r="C26" s="58" t="s">
        <v>543</v>
      </c>
      <c r="D26" s="7" t="s">
        <v>153</v>
      </c>
      <c r="E26" s="41">
        <f t="shared" si="0"/>
        <v>2.9926801801801801</v>
      </c>
      <c r="F26" s="8">
        <v>1063</v>
      </c>
      <c r="G26" s="41">
        <f t="shared" si="1"/>
        <v>2.9926801801801801</v>
      </c>
      <c r="H26" s="8">
        <v>1063</v>
      </c>
      <c r="I26" s="41">
        <f t="shared" si="2"/>
        <v>2.9926801801801801</v>
      </c>
      <c r="J26" s="8">
        <v>1063</v>
      </c>
      <c r="K26" s="41">
        <f t="shared" si="3"/>
        <v>2.9926801801801801</v>
      </c>
      <c r="L26" s="8">
        <v>1063</v>
      </c>
      <c r="M26" s="8"/>
      <c r="N26" s="8"/>
      <c r="O26" s="8"/>
      <c r="P26" s="8"/>
      <c r="Q26" s="41">
        <f t="shared" si="4"/>
        <v>2.9926801801801801</v>
      </c>
      <c r="R26" s="8">
        <v>1063</v>
      </c>
      <c r="S26" s="41">
        <f t="shared" si="6"/>
        <v>2.9926801801801801</v>
      </c>
      <c r="T26" s="8">
        <v>1063</v>
      </c>
      <c r="U26" s="41"/>
      <c r="V26" s="8"/>
    </row>
    <row r="27" spans="3:22" ht="30">
      <c r="C27" s="63" t="s">
        <v>506</v>
      </c>
      <c r="D27" s="40" t="s">
        <v>24</v>
      </c>
      <c r="E27" s="41">
        <f t="shared" si="0"/>
        <v>0.8350506756756757</v>
      </c>
      <c r="F27" s="42">
        <v>296.61</v>
      </c>
      <c r="G27" s="41">
        <f t="shared" si="1"/>
        <v>0.8350506756756757</v>
      </c>
      <c r="H27" s="42">
        <v>296.61</v>
      </c>
      <c r="I27" s="41">
        <f t="shared" si="2"/>
        <v>0.8350506756756757</v>
      </c>
      <c r="J27" s="42">
        <v>296.61</v>
      </c>
      <c r="K27" s="41">
        <f t="shared" si="3"/>
        <v>0.8350506756756757</v>
      </c>
      <c r="L27" s="42">
        <v>296.61</v>
      </c>
      <c r="M27" s="42"/>
      <c r="N27" s="42"/>
      <c r="O27" s="42"/>
      <c r="P27" s="42"/>
      <c r="Q27" s="41">
        <f t="shared" si="4"/>
        <v>0.8350506756756757</v>
      </c>
      <c r="R27" s="42">
        <v>296.61</v>
      </c>
      <c r="S27" s="41">
        <f t="shared" si="6"/>
        <v>0.8350506756756757</v>
      </c>
      <c r="T27" s="42">
        <v>296.61</v>
      </c>
      <c r="U27" s="41"/>
      <c r="V27" s="42"/>
    </row>
    <row r="28" spans="3:22" ht="30">
      <c r="C28" s="63" t="s">
        <v>507</v>
      </c>
      <c r="D28" s="40" t="s">
        <v>25</v>
      </c>
      <c r="E28" s="41">
        <f t="shared" si="0"/>
        <v>0.78285472972972969</v>
      </c>
      <c r="F28" s="42">
        <v>278.07</v>
      </c>
      <c r="G28" s="41">
        <f t="shared" si="1"/>
        <v>0.78285472972972969</v>
      </c>
      <c r="H28" s="42">
        <v>278.07</v>
      </c>
      <c r="I28" s="41">
        <f t="shared" si="2"/>
        <v>0.78285472972972969</v>
      </c>
      <c r="J28" s="42">
        <v>278.07</v>
      </c>
      <c r="K28" s="41">
        <f t="shared" si="3"/>
        <v>0.78285472972972969</v>
      </c>
      <c r="L28" s="42">
        <v>278.07</v>
      </c>
      <c r="M28" s="42"/>
      <c r="N28" s="42"/>
      <c r="O28" s="41">
        <f t="shared" ref="O28:O72" si="7">P28/$I$9</f>
        <v>0.78285472972972969</v>
      </c>
      <c r="P28" s="42">
        <v>278.07</v>
      </c>
      <c r="Q28" s="41">
        <f t="shared" si="4"/>
        <v>0.78285472972972969</v>
      </c>
      <c r="R28" s="42">
        <v>278.07</v>
      </c>
      <c r="S28" s="41">
        <f t="shared" si="6"/>
        <v>0.78285472972972969</v>
      </c>
      <c r="T28" s="42">
        <v>278.07</v>
      </c>
      <c r="U28" s="41"/>
      <c r="V28" s="42"/>
    </row>
    <row r="29" spans="3:22" s="1" customFormat="1" ht="30">
      <c r="C29" s="58" t="s">
        <v>544</v>
      </c>
      <c r="D29" s="7" t="s">
        <v>155</v>
      </c>
      <c r="E29" s="41"/>
      <c r="F29" s="8"/>
      <c r="G29" s="41"/>
      <c r="H29" s="8"/>
      <c r="I29" s="41">
        <f t="shared" si="2"/>
        <v>2.9926801801801801</v>
      </c>
      <c r="J29" s="8">
        <v>1063</v>
      </c>
      <c r="K29" s="41">
        <f t="shared" si="3"/>
        <v>2.9926801801801801</v>
      </c>
      <c r="L29" s="8">
        <v>1063</v>
      </c>
      <c r="M29" s="8"/>
      <c r="N29" s="8"/>
      <c r="O29" s="41">
        <f t="shared" si="7"/>
        <v>2.9926801801801801</v>
      </c>
      <c r="P29" s="8">
        <v>1063</v>
      </c>
      <c r="Q29" s="41">
        <f t="shared" si="4"/>
        <v>2.9926801801801801</v>
      </c>
      <c r="R29" s="8">
        <v>1063</v>
      </c>
      <c r="S29" s="41">
        <f t="shared" si="6"/>
        <v>2.9926801801801801</v>
      </c>
      <c r="T29" s="8">
        <v>1063</v>
      </c>
      <c r="U29" s="41"/>
      <c r="V29" s="8"/>
    </row>
    <row r="30" spans="3:22" ht="30">
      <c r="C30" s="63" t="s">
        <v>508</v>
      </c>
      <c r="D30" s="40" t="s">
        <v>26</v>
      </c>
      <c r="E30" s="41">
        <f t="shared" si="0"/>
        <v>0.78285472972972969</v>
      </c>
      <c r="F30" s="42">
        <v>278.07</v>
      </c>
      <c r="G30" s="41">
        <f t="shared" si="1"/>
        <v>0.78285472972972969</v>
      </c>
      <c r="H30" s="42">
        <v>278.07</v>
      </c>
      <c r="I30" s="41">
        <f t="shared" si="2"/>
        <v>0.78285472972972969</v>
      </c>
      <c r="J30" s="42">
        <v>278.07</v>
      </c>
      <c r="K30" s="41">
        <f t="shared" si="3"/>
        <v>0.78285472972972969</v>
      </c>
      <c r="L30" s="42">
        <v>278.07</v>
      </c>
      <c r="M30" s="42"/>
      <c r="N30" s="42"/>
      <c r="O30" s="41">
        <f t="shared" si="7"/>
        <v>0.78285472972972969</v>
      </c>
      <c r="P30" s="42">
        <v>278.07</v>
      </c>
      <c r="Q30" s="41">
        <f t="shared" si="4"/>
        <v>0.78285472972972969</v>
      </c>
      <c r="R30" s="42">
        <v>278.07</v>
      </c>
      <c r="S30" s="41">
        <f t="shared" si="6"/>
        <v>0.78285472972972969</v>
      </c>
      <c r="T30" s="42">
        <v>278.07</v>
      </c>
      <c r="U30" s="41"/>
      <c r="V30" s="42"/>
    </row>
    <row r="31" spans="3:22" ht="30">
      <c r="C31" s="63" t="s">
        <v>509</v>
      </c>
      <c r="D31" s="40" t="s">
        <v>27</v>
      </c>
      <c r="E31" s="41">
        <f t="shared" si="0"/>
        <v>0.78285472972972969</v>
      </c>
      <c r="F31" s="42">
        <v>278.07</v>
      </c>
      <c r="G31" s="41">
        <f t="shared" si="1"/>
        <v>0.78285472972972969</v>
      </c>
      <c r="H31" s="42">
        <v>278.07</v>
      </c>
      <c r="I31" s="41">
        <f t="shared" si="2"/>
        <v>0.78285472972972969</v>
      </c>
      <c r="J31" s="42">
        <v>278.07</v>
      </c>
      <c r="K31" s="41">
        <f t="shared" si="3"/>
        <v>0.78285472972972969</v>
      </c>
      <c r="L31" s="42">
        <v>278.07</v>
      </c>
      <c r="M31" s="42"/>
      <c r="N31" s="42"/>
      <c r="O31" s="42"/>
      <c r="P31" s="42"/>
      <c r="Q31" s="41">
        <f t="shared" si="4"/>
        <v>0.78285472972972969</v>
      </c>
      <c r="R31" s="42">
        <v>278.07</v>
      </c>
      <c r="S31" s="41">
        <f t="shared" si="6"/>
        <v>0.78285472972972969</v>
      </c>
      <c r="T31" s="42">
        <v>278.07</v>
      </c>
      <c r="U31" s="41"/>
      <c r="V31" s="42"/>
    </row>
    <row r="32" spans="3:22" s="1" customFormat="1" ht="30">
      <c r="C32" s="58" t="s">
        <v>545</v>
      </c>
      <c r="D32" s="7" t="s">
        <v>157</v>
      </c>
      <c r="E32" s="41">
        <f t="shared" si="0"/>
        <v>2.9926801801801801</v>
      </c>
      <c r="F32" s="8">
        <v>1063</v>
      </c>
      <c r="G32" s="41"/>
      <c r="H32" s="8"/>
      <c r="I32" s="41">
        <f t="shared" si="2"/>
        <v>2.9926801801801801</v>
      </c>
      <c r="J32" s="8">
        <v>1063</v>
      </c>
      <c r="K32" s="41">
        <f t="shared" si="3"/>
        <v>2.9926801801801801</v>
      </c>
      <c r="L32" s="8">
        <v>1063</v>
      </c>
      <c r="M32" s="8"/>
      <c r="N32" s="8"/>
      <c r="O32" s="8"/>
      <c r="P32" s="8"/>
      <c r="Q32" s="41">
        <f t="shared" si="4"/>
        <v>2.9926801801801801</v>
      </c>
      <c r="R32" s="8">
        <v>1063</v>
      </c>
      <c r="S32" s="41">
        <f t="shared" si="6"/>
        <v>2.9926801801801801</v>
      </c>
      <c r="T32" s="8">
        <v>1063</v>
      </c>
      <c r="U32" s="41"/>
      <c r="V32" s="8"/>
    </row>
    <row r="33" spans="3:22" ht="30">
      <c r="C33" s="63" t="s">
        <v>510</v>
      </c>
      <c r="D33" s="40" t="s">
        <v>28</v>
      </c>
      <c r="E33" s="41">
        <f t="shared" si="0"/>
        <v>0.78285472972972969</v>
      </c>
      <c r="F33" s="42">
        <v>278.07</v>
      </c>
      <c r="G33" s="41">
        <f t="shared" si="1"/>
        <v>0.78285472972972969</v>
      </c>
      <c r="H33" s="42">
        <v>278.07</v>
      </c>
      <c r="I33" s="41">
        <f t="shared" si="2"/>
        <v>0.78285472972972969</v>
      </c>
      <c r="J33" s="42">
        <v>278.07</v>
      </c>
      <c r="K33" s="41">
        <f t="shared" si="3"/>
        <v>0.78285472972972969</v>
      </c>
      <c r="L33" s="42">
        <v>278.07</v>
      </c>
      <c r="M33" s="42"/>
      <c r="N33" s="42"/>
      <c r="O33" s="42"/>
      <c r="P33" s="42"/>
      <c r="Q33" s="41">
        <f t="shared" si="4"/>
        <v>0.78285472972972969</v>
      </c>
      <c r="R33" s="42">
        <v>278.07</v>
      </c>
      <c r="S33" s="41">
        <f t="shared" si="6"/>
        <v>0.78285472972972969</v>
      </c>
      <c r="T33" s="42">
        <v>278.07</v>
      </c>
      <c r="U33" s="41"/>
      <c r="V33" s="42"/>
    </row>
    <row r="34" spans="3:22" ht="30">
      <c r="C34" s="63" t="s">
        <v>511</v>
      </c>
      <c r="D34" s="40" t="s">
        <v>29</v>
      </c>
      <c r="E34" s="41">
        <f t="shared" si="0"/>
        <v>0.78285472972972969</v>
      </c>
      <c r="F34" s="42">
        <v>278.07</v>
      </c>
      <c r="G34" s="41"/>
      <c r="H34" s="42"/>
      <c r="I34" s="41">
        <f t="shared" si="2"/>
        <v>0.78285472972972969</v>
      </c>
      <c r="J34" s="42">
        <v>278.07</v>
      </c>
      <c r="K34" s="41">
        <f t="shared" si="3"/>
        <v>0.78285472972972969</v>
      </c>
      <c r="L34" s="42">
        <v>278.07</v>
      </c>
      <c r="M34" s="42"/>
      <c r="N34" s="42"/>
      <c r="O34" s="42"/>
      <c r="P34" s="42"/>
      <c r="Q34" s="41">
        <f t="shared" si="4"/>
        <v>0.78285472972972969</v>
      </c>
      <c r="R34" s="42">
        <v>278.07</v>
      </c>
      <c r="S34" s="41">
        <f t="shared" si="6"/>
        <v>0.78285472972972969</v>
      </c>
      <c r="T34" s="42">
        <v>278.07</v>
      </c>
      <c r="U34" s="41"/>
      <c r="V34" s="42"/>
    </row>
    <row r="35" spans="3:22" s="1" customFormat="1" ht="30">
      <c r="C35" s="58" t="s">
        <v>546</v>
      </c>
      <c r="D35" s="7" t="s">
        <v>159</v>
      </c>
      <c r="E35" s="41"/>
      <c r="F35" s="8"/>
      <c r="G35" s="41"/>
      <c r="H35" s="8"/>
      <c r="I35" s="41">
        <f t="shared" si="2"/>
        <v>2.9926801801801801</v>
      </c>
      <c r="J35" s="8">
        <v>1063</v>
      </c>
      <c r="K35" s="41">
        <f t="shared" si="3"/>
        <v>2.9926801801801801</v>
      </c>
      <c r="L35" s="8">
        <v>1063</v>
      </c>
      <c r="M35" s="8"/>
      <c r="N35" s="8"/>
      <c r="O35" s="8"/>
      <c r="P35" s="8"/>
      <c r="Q35" s="41">
        <f t="shared" si="4"/>
        <v>2.9926801801801801</v>
      </c>
      <c r="R35" s="8">
        <v>1063</v>
      </c>
      <c r="S35" s="41">
        <f t="shared" si="6"/>
        <v>2.9926801801801801</v>
      </c>
      <c r="T35" s="8">
        <v>1063</v>
      </c>
      <c r="U35" s="41"/>
      <c r="V35" s="8"/>
    </row>
    <row r="36" spans="3:22" ht="30">
      <c r="C36" s="63" t="s">
        <v>512</v>
      </c>
      <c r="D36" s="40" t="s">
        <v>30</v>
      </c>
      <c r="E36" s="41">
        <f t="shared" si="0"/>
        <v>0.78285472972972969</v>
      </c>
      <c r="F36" s="42">
        <v>278.07</v>
      </c>
      <c r="G36" s="41">
        <f t="shared" si="1"/>
        <v>0.78285472972972969</v>
      </c>
      <c r="H36" s="42">
        <v>278.07</v>
      </c>
      <c r="I36" s="41">
        <f t="shared" si="2"/>
        <v>0.78285472972972969</v>
      </c>
      <c r="J36" s="42">
        <v>278.07</v>
      </c>
      <c r="K36" s="41">
        <f t="shared" si="3"/>
        <v>0.78285472972972969</v>
      </c>
      <c r="L36" s="42">
        <v>278.07</v>
      </c>
      <c r="M36" s="42"/>
      <c r="N36" s="42"/>
      <c r="O36" s="42"/>
      <c r="P36" s="42"/>
      <c r="Q36" s="41">
        <f t="shared" si="4"/>
        <v>0.78285472972972969</v>
      </c>
      <c r="R36" s="42">
        <v>278.07</v>
      </c>
      <c r="S36" s="41">
        <f t="shared" si="6"/>
        <v>0.78285472972972969</v>
      </c>
      <c r="T36" s="42">
        <v>278.07</v>
      </c>
      <c r="U36" s="41"/>
      <c r="V36" s="42"/>
    </row>
    <row r="37" spans="3:22" ht="16.5">
      <c r="C37" s="63" t="s">
        <v>740</v>
      </c>
      <c r="D37" s="40" t="s">
        <v>738</v>
      </c>
      <c r="E37" s="41">
        <f t="shared" si="3"/>
        <v>0.78077139639639637</v>
      </c>
      <c r="F37" s="75">
        <v>277.33</v>
      </c>
      <c r="G37" s="41">
        <f t="shared" si="3"/>
        <v>0.78077139639639637</v>
      </c>
      <c r="H37" s="75">
        <v>277.33</v>
      </c>
      <c r="I37" s="41">
        <f t="shared" si="3"/>
        <v>0.78077139639639637</v>
      </c>
      <c r="J37" s="75">
        <v>277.33</v>
      </c>
      <c r="K37" s="41">
        <f t="shared" si="3"/>
        <v>0.78077139639639637</v>
      </c>
      <c r="L37" s="75">
        <v>277.33</v>
      </c>
      <c r="M37" s="62"/>
      <c r="N37" s="68"/>
      <c r="O37" s="68"/>
      <c r="P37" s="69"/>
      <c r="Q37" s="41">
        <f t="shared" si="4"/>
        <v>0.78077139639639637</v>
      </c>
      <c r="R37" s="75">
        <v>277.33</v>
      </c>
      <c r="S37" s="41">
        <f t="shared" si="6"/>
        <v>0.78077139639639637</v>
      </c>
      <c r="T37" s="75">
        <v>277.33</v>
      </c>
      <c r="U37" s="68"/>
      <c r="V37" s="62"/>
    </row>
    <row r="38" spans="3:22" ht="30">
      <c r="C38" s="63" t="s">
        <v>513</v>
      </c>
      <c r="D38" s="40" t="s">
        <v>31</v>
      </c>
      <c r="E38" s="41"/>
      <c r="F38" s="42"/>
      <c r="G38" s="41"/>
      <c r="H38" s="42"/>
      <c r="I38" s="41">
        <f t="shared" si="2"/>
        <v>0.78285472972972969</v>
      </c>
      <c r="J38" s="42">
        <v>278.07</v>
      </c>
      <c r="K38" s="41">
        <f t="shared" si="3"/>
        <v>0.78285472972972969</v>
      </c>
      <c r="L38" s="42">
        <v>278.07</v>
      </c>
      <c r="M38" s="42"/>
      <c r="N38" s="42"/>
      <c r="O38" s="42"/>
      <c r="P38" s="42"/>
      <c r="Q38" s="41">
        <f t="shared" si="4"/>
        <v>0.78285472972972969</v>
      </c>
      <c r="R38" s="42">
        <v>278.07</v>
      </c>
      <c r="S38" s="41">
        <f t="shared" si="6"/>
        <v>0.78285472972972969</v>
      </c>
      <c r="T38" s="42">
        <v>278.07</v>
      </c>
      <c r="U38" s="41"/>
      <c r="V38" s="42"/>
    </row>
    <row r="39" spans="3:22" ht="30">
      <c r="C39" s="63" t="s">
        <v>514</v>
      </c>
      <c r="D39" s="40" t="s">
        <v>32</v>
      </c>
      <c r="E39" s="41">
        <f t="shared" si="0"/>
        <v>0.78285472972972969</v>
      </c>
      <c r="F39" s="42">
        <v>278.07</v>
      </c>
      <c r="G39" s="41">
        <f t="shared" si="1"/>
        <v>0.78285472972972969</v>
      </c>
      <c r="H39" s="42">
        <v>278.07</v>
      </c>
      <c r="I39" s="41">
        <f t="shared" si="2"/>
        <v>0.78285472972972969</v>
      </c>
      <c r="J39" s="42">
        <v>278.07</v>
      </c>
      <c r="K39" s="41">
        <f t="shared" si="3"/>
        <v>0.78285472972972969</v>
      </c>
      <c r="L39" s="42">
        <v>278.07</v>
      </c>
      <c r="M39" s="42"/>
      <c r="N39" s="42"/>
      <c r="O39" s="42"/>
      <c r="P39" s="42"/>
      <c r="Q39" s="41">
        <f t="shared" si="4"/>
        <v>0.78285472972972969</v>
      </c>
      <c r="R39" s="42">
        <v>278.07</v>
      </c>
      <c r="S39" s="41">
        <f t="shared" si="6"/>
        <v>0.78285472972972969</v>
      </c>
      <c r="T39" s="42">
        <v>278.07</v>
      </c>
      <c r="U39" s="41"/>
      <c r="V39" s="42"/>
    </row>
    <row r="40" spans="3:22" ht="30">
      <c r="C40" s="63" t="s">
        <v>515</v>
      </c>
      <c r="D40" s="40" t="s">
        <v>33</v>
      </c>
      <c r="E40" s="41">
        <f t="shared" si="0"/>
        <v>0.78285472972972969</v>
      </c>
      <c r="F40" s="42">
        <v>278.07</v>
      </c>
      <c r="G40" s="41">
        <f t="shared" si="1"/>
        <v>0.78285472972972969</v>
      </c>
      <c r="H40" s="42">
        <v>278.07</v>
      </c>
      <c r="I40" s="41">
        <f t="shared" si="2"/>
        <v>0.78285472972972969</v>
      </c>
      <c r="J40" s="42">
        <v>278.07</v>
      </c>
      <c r="K40" s="41">
        <f t="shared" si="3"/>
        <v>0.78285472972972969</v>
      </c>
      <c r="L40" s="42">
        <v>278.07</v>
      </c>
      <c r="M40" s="42"/>
      <c r="N40" s="42"/>
      <c r="O40" s="42"/>
      <c r="P40" s="42"/>
      <c r="Q40" s="41">
        <f t="shared" si="4"/>
        <v>0.78285472972972969</v>
      </c>
      <c r="R40" s="42">
        <v>278.07</v>
      </c>
      <c r="S40" s="41">
        <f t="shared" si="6"/>
        <v>0.78285472972972969</v>
      </c>
      <c r="T40" s="42">
        <v>278.07</v>
      </c>
      <c r="U40" s="41"/>
      <c r="V40" s="42"/>
    </row>
    <row r="41" spans="3:22" s="1" customFormat="1" ht="30">
      <c r="C41" s="58" t="s">
        <v>547</v>
      </c>
      <c r="D41" s="7" t="s">
        <v>161</v>
      </c>
      <c r="E41" s="41">
        <f t="shared" si="0"/>
        <v>2.9926801801801801</v>
      </c>
      <c r="F41" s="8">
        <v>1063</v>
      </c>
      <c r="G41" s="41"/>
      <c r="H41" s="8"/>
      <c r="I41" s="41">
        <f t="shared" si="2"/>
        <v>2.9926801801801801</v>
      </c>
      <c r="J41" s="8">
        <v>1063</v>
      </c>
      <c r="K41" s="41">
        <f t="shared" si="3"/>
        <v>2.9926801801801801</v>
      </c>
      <c r="L41" s="8">
        <v>1063</v>
      </c>
      <c r="M41" s="8"/>
      <c r="N41" s="8"/>
      <c r="O41" s="8"/>
      <c r="P41" s="8"/>
      <c r="Q41" s="41">
        <f t="shared" si="4"/>
        <v>2.9926801801801801</v>
      </c>
      <c r="R41" s="8">
        <v>1063</v>
      </c>
      <c r="S41" s="41">
        <f t="shared" si="6"/>
        <v>2.9926801801801801</v>
      </c>
      <c r="T41" s="8">
        <v>1063</v>
      </c>
      <c r="U41" s="41"/>
      <c r="V41" s="8"/>
    </row>
    <row r="42" spans="3:22" ht="30">
      <c r="C42" s="63" t="s">
        <v>516</v>
      </c>
      <c r="D42" s="40" t="s">
        <v>34</v>
      </c>
      <c r="E42" s="41"/>
      <c r="F42" s="42"/>
      <c r="G42" s="41"/>
      <c r="H42" s="42"/>
      <c r="I42" s="41">
        <f t="shared" si="2"/>
        <v>0.78285472972972969</v>
      </c>
      <c r="J42" s="42">
        <v>278.07</v>
      </c>
      <c r="K42" s="41">
        <f t="shared" si="3"/>
        <v>0.78285472972972969</v>
      </c>
      <c r="L42" s="42">
        <v>278.07</v>
      </c>
      <c r="M42" s="42"/>
      <c r="N42" s="42"/>
      <c r="O42" s="42"/>
      <c r="P42" s="42"/>
      <c r="Q42" s="41">
        <f t="shared" si="4"/>
        <v>0.78285472972972969</v>
      </c>
      <c r="R42" s="42">
        <v>278.07</v>
      </c>
      <c r="S42" s="41">
        <f t="shared" si="6"/>
        <v>0.78285472972972969</v>
      </c>
      <c r="T42" s="42">
        <v>278.07</v>
      </c>
      <c r="U42" s="41"/>
      <c r="V42" s="42"/>
    </row>
    <row r="43" spans="3:22" ht="30">
      <c r="C43" s="63" t="s">
        <v>517</v>
      </c>
      <c r="D43" s="40" t="s">
        <v>35</v>
      </c>
      <c r="E43" s="41"/>
      <c r="F43" s="42"/>
      <c r="G43" s="41"/>
      <c r="H43" s="42"/>
      <c r="I43" s="41">
        <f t="shared" si="2"/>
        <v>0.78285472972972969</v>
      </c>
      <c r="J43" s="42">
        <v>278.07</v>
      </c>
      <c r="K43" s="41">
        <f t="shared" si="3"/>
        <v>0.78285472972972969</v>
      </c>
      <c r="L43" s="42">
        <v>278.07</v>
      </c>
      <c r="M43" s="42"/>
      <c r="N43" s="42"/>
      <c r="O43" s="42"/>
      <c r="P43" s="42"/>
      <c r="Q43" s="41"/>
      <c r="R43" s="42"/>
      <c r="S43" s="41"/>
      <c r="T43" s="42"/>
      <c r="U43" s="41"/>
      <c r="V43" s="42"/>
    </row>
    <row r="44" spans="3:22" ht="30">
      <c r="C44" s="58" t="s">
        <v>548</v>
      </c>
      <c r="D44" s="57" t="s">
        <v>549</v>
      </c>
      <c r="E44" s="41">
        <f t="shared" si="0"/>
        <v>2.9926801801801801</v>
      </c>
      <c r="F44" s="59">
        <v>1063</v>
      </c>
      <c r="G44" s="41">
        <f t="shared" si="0"/>
        <v>2.9926801801801801</v>
      </c>
      <c r="H44" s="59">
        <v>1063</v>
      </c>
      <c r="I44" s="41">
        <f t="shared" si="0"/>
        <v>2.9926801801801801</v>
      </c>
      <c r="J44" s="59">
        <v>1063</v>
      </c>
      <c r="K44" s="41">
        <f t="shared" si="0"/>
        <v>2.9926801801801801</v>
      </c>
      <c r="L44" s="59">
        <v>1063</v>
      </c>
      <c r="M44" s="59"/>
      <c r="N44" s="59"/>
      <c r="O44" s="59"/>
      <c r="P44" s="59"/>
      <c r="Q44" s="41">
        <f t="shared" ref="Q44" si="8">R44/$I$9</f>
        <v>2.9926801801801801</v>
      </c>
      <c r="R44" s="59">
        <v>1063</v>
      </c>
      <c r="S44" s="41">
        <f t="shared" ref="S44" si="9">T44/$I$9</f>
        <v>2.9926801801801801</v>
      </c>
      <c r="T44" s="59">
        <v>1063</v>
      </c>
      <c r="U44" s="41"/>
      <c r="V44" s="59"/>
    </row>
    <row r="45" spans="3:22" ht="30">
      <c r="C45" s="63" t="s">
        <v>518</v>
      </c>
      <c r="D45" s="40" t="s">
        <v>36</v>
      </c>
      <c r="E45" s="41"/>
      <c r="F45" s="42"/>
      <c r="G45" s="41"/>
      <c r="H45" s="42"/>
      <c r="I45" s="41">
        <f t="shared" si="2"/>
        <v>0.78285472972972969</v>
      </c>
      <c r="J45" s="42">
        <v>278.07</v>
      </c>
      <c r="K45" s="41">
        <f t="shared" si="3"/>
        <v>0.78285472972972969</v>
      </c>
      <c r="L45" s="42">
        <v>278.07</v>
      </c>
      <c r="M45" s="42"/>
      <c r="N45" s="42"/>
      <c r="O45" s="42"/>
      <c r="P45" s="42"/>
      <c r="Q45" s="41"/>
      <c r="R45" s="42"/>
      <c r="S45" s="41"/>
      <c r="T45" s="42"/>
      <c r="U45" s="41"/>
      <c r="V45" s="42"/>
    </row>
    <row r="46" spans="3:22" ht="30">
      <c r="C46" s="63" t="s">
        <v>519</v>
      </c>
      <c r="D46" s="40" t="s">
        <v>37</v>
      </c>
      <c r="E46" s="41">
        <f t="shared" si="0"/>
        <v>0.78285472972972969</v>
      </c>
      <c r="F46" s="42">
        <v>278.07</v>
      </c>
      <c r="G46" s="41">
        <f t="shared" si="1"/>
        <v>0.78285472972972969</v>
      </c>
      <c r="H46" s="42">
        <v>278.07</v>
      </c>
      <c r="I46" s="41">
        <f t="shared" si="2"/>
        <v>0.78285472972972969</v>
      </c>
      <c r="J46" s="42">
        <v>278.07</v>
      </c>
      <c r="K46" s="41">
        <f t="shared" si="3"/>
        <v>0.78285472972972969</v>
      </c>
      <c r="L46" s="42">
        <v>278.07</v>
      </c>
      <c r="M46" s="42"/>
      <c r="N46" s="42"/>
      <c r="O46" s="42"/>
      <c r="P46" s="42"/>
      <c r="Q46" s="41">
        <f t="shared" si="4"/>
        <v>0.78285472972972969</v>
      </c>
      <c r="R46" s="42">
        <v>278.07</v>
      </c>
      <c r="S46" s="41">
        <f t="shared" ref="S46:U73" si="10">T46/$I$9</f>
        <v>0.78285472972972969</v>
      </c>
      <c r="T46" s="42">
        <v>278.07</v>
      </c>
      <c r="U46" s="41">
        <f t="shared" si="10"/>
        <v>0.78285472972972969</v>
      </c>
      <c r="V46" s="42">
        <v>278.07</v>
      </c>
    </row>
    <row r="47" spans="3:22" ht="30">
      <c r="C47" s="63" t="s">
        <v>520</v>
      </c>
      <c r="D47" s="40" t="s">
        <v>38</v>
      </c>
      <c r="E47" s="41">
        <f t="shared" si="0"/>
        <v>0.78285472972972969</v>
      </c>
      <c r="F47" s="42">
        <v>278.07</v>
      </c>
      <c r="G47" s="41">
        <f t="shared" si="1"/>
        <v>0.78285472972972969</v>
      </c>
      <c r="H47" s="42">
        <v>278.07</v>
      </c>
      <c r="I47" s="41">
        <f t="shared" si="2"/>
        <v>0.78285472972972969</v>
      </c>
      <c r="J47" s="42">
        <v>278.07</v>
      </c>
      <c r="K47" s="41">
        <f t="shared" si="3"/>
        <v>0.78285472972972969</v>
      </c>
      <c r="L47" s="42">
        <v>278.07</v>
      </c>
      <c r="M47" s="42"/>
      <c r="N47" s="42"/>
      <c r="O47" s="42"/>
      <c r="P47" s="42"/>
      <c r="Q47" s="41">
        <f t="shared" si="4"/>
        <v>0.78285472972972969</v>
      </c>
      <c r="R47" s="42">
        <v>278.07</v>
      </c>
      <c r="S47" s="41">
        <f t="shared" si="10"/>
        <v>0.78285472972972969</v>
      </c>
      <c r="T47" s="42">
        <v>278.07</v>
      </c>
      <c r="U47" s="41"/>
      <c r="V47" s="42"/>
    </row>
    <row r="48" spans="3:22" ht="30">
      <c r="C48" s="63" t="s">
        <v>521</v>
      </c>
      <c r="D48" s="40" t="s">
        <v>39</v>
      </c>
      <c r="E48" s="41">
        <f t="shared" si="0"/>
        <v>0.78285472972972969</v>
      </c>
      <c r="F48" s="42">
        <v>278.07</v>
      </c>
      <c r="G48" s="41">
        <f t="shared" si="1"/>
        <v>0.78285472972972969</v>
      </c>
      <c r="H48" s="42">
        <v>278.07</v>
      </c>
      <c r="I48" s="41">
        <f t="shared" si="2"/>
        <v>0.78285472972972969</v>
      </c>
      <c r="J48" s="42">
        <v>278.07</v>
      </c>
      <c r="K48" s="41">
        <f t="shared" si="3"/>
        <v>0.78285472972972969</v>
      </c>
      <c r="L48" s="42">
        <v>278.07</v>
      </c>
      <c r="M48" s="42"/>
      <c r="N48" s="42"/>
      <c r="O48" s="42"/>
      <c r="P48" s="42"/>
      <c r="Q48" s="41">
        <f t="shared" si="4"/>
        <v>0.78285472972972969</v>
      </c>
      <c r="R48" s="42">
        <v>278.07</v>
      </c>
      <c r="S48" s="41">
        <f t="shared" si="10"/>
        <v>0.78285472972972969</v>
      </c>
      <c r="T48" s="42">
        <v>278.07</v>
      </c>
      <c r="U48" s="41"/>
      <c r="V48" s="42"/>
    </row>
    <row r="49" spans="3:22" s="1" customFormat="1" ht="30">
      <c r="C49" s="58" t="s">
        <v>550</v>
      </c>
      <c r="D49" s="7" t="s">
        <v>165</v>
      </c>
      <c r="E49" s="41">
        <f t="shared" si="0"/>
        <v>2.9926801801801801</v>
      </c>
      <c r="F49" s="8">
        <v>1063</v>
      </c>
      <c r="G49" s="41">
        <f t="shared" si="1"/>
        <v>2.9926801801801801</v>
      </c>
      <c r="H49" s="8">
        <v>1063</v>
      </c>
      <c r="I49" s="41">
        <f t="shared" si="2"/>
        <v>2.9926801801801801</v>
      </c>
      <c r="J49" s="8">
        <v>1063</v>
      </c>
      <c r="K49" s="41">
        <f t="shared" si="3"/>
        <v>2.9926801801801801</v>
      </c>
      <c r="L49" s="8">
        <v>1063</v>
      </c>
      <c r="M49" s="8"/>
      <c r="N49" s="8"/>
      <c r="O49" s="8"/>
      <c r="P49" s="8"/>
      <c r="Q49" s="41">
        <f t="shared" si="4"/>
        <v>2.9926801801801801</v>
      </c>
      <c r="R49" s="8">
        <v>1063</v>
      </c>
      <c r="S49" s="41">
        <f t="shared" si="10"/>
        <v>2.9926801801801801</v>
      </c>
      <c r="T49" s="8">
        <v>1063</v>
      </c>
      <c r="U49" s="41"/>
      <c r="V49" s="8"/>
    </row>
    <row r="50" spans="3:22" ht="30">
      <c r="C50" s="63" t="s">
        <v>522</v>
      </c>
      <c r="D50" s="40" t="s">
        <v>40</v>
      </c>
      <c r="E50" s="41">
        <f t="shared" si="0"/>
        <v>0.69076576576576587</v>
      </c>
      <c r="F50" s="42">
        <v>245.36</v>
      </c>
      <c r="G50" s="41">
        <f t="shared" si="1"/>
        <v>0.69076576576576587</v>
      </c>
      <c r="H50" s="42">
        <v>245.36</v>
      </c>
      <c r="I50" s="41">
        <f t="shared" si="2"/>
        <v>0.69076576576576587</v>
      </c>
      <c r="J50" s="42">
        <v>245.36</v>
      </c>
      <c r="K50" s="41">
        <f t="shared" si="3"/>
        <v>0.69076576576576587</v>
      </c>
      <c r="L50" s="42">
        <v>245.36</v>
      </c>
      <c r="M50" s="42"/>
      <c r="N50" s="42"/>
      <c r="O50" s="42"/>
      <c r="P50" s="42"/>
      <c r="Q50" s="41">
        <f t="shared" si="4"/>
        <v>0.69076576576576587</v>
      </c>
      <c r="R50" s="42">
        <v>245.36</v>
      </c>
      <c r="S50" s="41">
        <f t="shared" si="10"/>
        <v>0.69076576576576587</v>
      </c>
      <c r="T50" s="42">
        <v>245.36</v>
      </c>
      <c r="U50" s="41"/>
      <c r="V50" s="42"/>
    </row>
    <row r="51" spans="3:22" ht="30">
      <c r="C51" s="63" t="s">
        <v>523</v>
      </c>
      <c r="D51" s="40" t="s">
        <v>41</v>
      </c>
      <c r="E51" s="41">
        <f t="shared" si="0"/>
        <v>0.69076576576576587</v>
      </c>
      <c r="F51" s="42">
        <v>245.36</v>
      </c>
      <c r="G51" s="41">
        <f t="shared" si="1"/>
        <v>0.69076576576576587</v>
      </c>
      <c r="H51" s="42">
        <v>245.36</v>
      </c>
      <c r="I51" s="41">
        <f t="shared" si="2"/>
        <v>0.69076576576576587</v>
      </c>
      <c r="J51" s="42">
        <v>245.36</v>
      </c>
      <c r="K51" s="41">
        <f t="shared" si="3"/>
        <v>0.69076576576576587</v>
      </c>
      <c r="L51" s="42">
        <v>245.36</v>
      </c>
      <c r="M51" s="42"/>
      <c r="N51" s="42"/>
      <c r="O51" s="42"/>
      <c r="P51" s="42"/>
      <c r="Q51" s="41">
        <f t="shared" si="4"/>
        <v>0.69076576576576587</v>
      </c>
      <c r="R51" s="42">
        <v>245.36</v>
      </c>
      <c r="S51" s="41">
        <f t="shared" si="10"/>
        <v>0.69076576576576587</v>
      </c>
      <c r="T51" s="42">
        <v>245.36</v>
      </c>
      <c r="U51" s="41"/>
      <c r="V51" s="42"/>
    </row>
    <row r="52" spans="3:22" s="1" customFormat="1" ht="30">
      <c r="C52" s="58" t="s">
        <v>551</v>
      </c>
      <c r="D52" s="7" t="s">
        <v>168</v>
      </c>
      <c r="E52" s="41"/>
      <c r="F52" s="8"/>
      <c r="G52" s="41">
        <f t="shared" si="1"/>
        <v>2.9926801801801801</v>
      </c>
      <c r="H52" s="8">
        <v>1063</v>
      </c>
      <c r="I52" s="41">
        <f t="shared" si="2"/>
        <v>2.9926801801801801</v>
      </c>
      <c r="J52" s="8">
        <v>1063</v>
      </c>
      <c r="K52" s="41">
        <f t="shared" si="3"/>
        <v>2.9926801801801801</v>
      </c>
      <c r="L52" s="8">
        <v>1063</v>
      </c>
      <c r="M52" s="8"/>
      <c r="N52" s="8"/>
      <c r="O52" s="8"/>
      <c r="P52" s="8"/>
      <c r="Q52" s="41">
        <f t="shared" si="4"/>
        <v>2.9926801801801801</v>
      </c>
      <c r="R52" s="8">
        <v>1063</v>
      </c>
      <c r="S52" s="41">
        <f t="shared" si="10"/>
        <v>2.9926801801801801</v>
      </c>
      <c r="T52" s="8">
        <v>1063</v>
      </c>
      <c r="U52" s="41"/>
      <c r="V52" s="8"/>
    </row>
    <row r="53" spans="3:22">
      <c r="C53" s="63" t="s">
        <v>524</v>
      </c>
      <c r="D53" s="40" t="s">
        <v>42</v>
      </c>
      <c r="E53" s="41">
        <f t="shared" si="0"/>
        <v>1.0622581644144145</v>
      </c>
      <c r="F53" s="42">
        <v>377.3141</v>
      </c>
      <c r="G53" s="41">
        <f t="shared" si="1"/>
        <v>1.0622581644144145</v>
      </c>
      <c r="H53" s="42">
        <v>377.3141</v>
      </c>
      <c r="I53" s="41">
        <f t="shared" si="2"/>
        <v>1.0622581644144145</v>
      </c>
      <c r="J53" s="42">
        <v>377.3141</v>
      </c>
      <c r="K53" s="41">
        <f t="shared" si="3"/>
        <v>1.0622581644144145</v>
      </c>
      <c r="L53" s="42">
        <v>377.3141</v>
      </c>
      <c r="M53" s="42"/>
      <c r="N53" s="42"/>
      <c r="O53" s="42"/>
      <c r="P53" s="42"/>
      <c r="Q53" s="41">
        <f t="shared" si="4"/>
        <v>1.0622581644144145</v>
      </c>
      <c r="R53" s="42">
        <v>377.3141</v>
      </c>
      <c r="S53" s="41">
        <f t="shared" si="10"/>
        <v>1.0622581644144145</v>
      </c>
      <c r="T53" s="42">
        <v>377.3141</v>
      </c>
      <c r="U53" s="41"/>
      <c r="V53" s="42"/>
    </row>
    <row r="54" spans="3:22">
      <c r="C54" s="63" t="s">
        <v>525</v>
      </c>
      <c r="D54" s="40" t="s">
        <v>43</v>
      </c>
      <c r="E54" s="41">
        <f t="shared" si="0"/>
        <v>0.95168918918918932</v>
      </c>
      <c r="F54" s="42">
        <v>338.04</v>
      </c>
      <c r="G54" s="41">
        <f t="shared" si="1"/>
        <v>0.95168918918918932</v>
      </c>
      <c r="H54" s="42">
        <v>338.04</v>
      </c>
      <c r="I54" s="41">
        <f t="shared" si="2"/>
        <v>0.95168918918918932</v>
      </c>
      <c r="J54" s="42">
        <v>338.04</v>
      </c>
      <c r="K54" s="41">
        <f t="shared" si="3"/>
        <v>0.95168918918918932</v>
      </c>
      <c r="L54" s="42">
        <v>338.04</v>
      </c>
      <c r="M54" s="42"/>
      <c r="N54" s="42"/>
      <c r="O54" s="42"/>
      <c r="P54" s="42"/>
      <c r="Q54" s="41">
        <f t="shared" si="4"/>
        <v>0.95168918918918932</v>
      </c>
      <c r="R54" s="42">
        <v>338.04</v>
      </c>
      <c r="S54" s="41">
        <f t="shared" si="10"/>
        <v>0.95168918918918932</v>
      </c>
      <c r="T54" s="42">
        <v>338.04</v>
      </c>
      <c r="U54" s="41"/>
      <c r="V54" s="42"/>
    </row>
    <row r="55" spans="3:22" ht="30">
      <c r="C55" s="63" t="s">
        <v>526</v>
      </c>
      <c r="D55" s="40" t="s">
        <v>44</v>
      </c>
      <c r="E55" s="41"/>
      <c r="F55" s="42"/>
      <c r="G55" s="41">
        <f t="shared" si="1"/>
        <v>0.78285472972972969</v>
      </c>
      <c r="H55" s="42">
        <v>278.07</v>
      </c>
      <c r="I55" s="41">
        <f t="shared" si="2"/>
        <v>0.78285472972972969</v>
      </c>
      <c r="J55" s="42">
        <v>278.07</v>
      </c>
      <c r="K55" s="41">
        <f t="shared" si="3"/>
        <v>0.78285472972972969</v>
      </c>
      <c r="L55" s="42">
        <v>278.07</v>
      </c>
      <c r="M55" s="42"/>
      <c r="N55" s="42"/>
      <c r="O55" s="42"/>
      <c r="P55" s="42"/>
      <c r="Q55" s="41">
        <f t="shared" si="4"/>
        <v>0.78285472972972969</v>
      </c>
      <c r="R55" s="42">
        <v>278.07</v>
      </c>
      <c r="S55" s="41">
        <f t="shared" si="10"/>
        <v>0.78285472972972969</v>
      </c>
      <c r="T55" s="42">
        <v>278.07</v>
      </c>
      <c r="U55" s="41"/>
      <c r="V55" s="42"/>
    </row>
    <row r="56" spans="3:22" ht="30">
      <c r="C56" s="63" t="s">
        <v>527</v>
      </c>
      <c r="D56" s="40" t="s">
        <v>45</v>
      </c>
      <c r="E56" s="41">
        <f t="shared" si="0"/>
        <v>0.78285472972972969</v>
      </c>
      <c r="F56" s="42">
        <v>278.07</v>
      </c>
      <c r="G56" s="41"/>
      <c r="H56" s="42"/>
      <c r="I56" s="41">
        <f t="shared" si="2"/>
        <v>0.78285472972972969</v>
      </c>
      <c r="J56" s="42">
        <v>278.07</v>
      </c>
      <c r="K56" s="41">
        <f t="shared" si="3"/>
        <v>0.78285472972972969</v>
      </c>
      <c r="L56" s="42">
        <v>278.07</v>
      </c>
      <c r="M56" s="42"/>
      <c r="N56" s="42"/>
      <c r="O56" s="42"/>
      <c r="P56" s="42"/>
      <c r="Q56" s="41">
        <f t="shared" si="4"/>
        <v>0.78285472972972969</v>
      </c>
      <c r="R56" s="42">
        <v>278.07</v>
      </c>
      <c r="S56" s="41">
        <f t="shared" si="10"/>
        <v>0.78285472972972969</v>
      </c>
      <c r="T56" s="42">
        <v>278.07</v>
      </c>
      <c r="U56" s="41"/>
      <c r="V56" s="42"/>
    </row>
    <row r="57" spans="3:22" ht="30">
      <c r="C57" s="63" t="s">
        <v>528</v>
      </c>
      <c r="D57" s="40" t="s">
        <v>46</v>
      </c>
      <c r="E57" s="41"/>
      <c r="F57" s="42"/>
      <c r="G57" s="41"/>
      <c r="H57" s="42"/>
      <c r="I57" s="41">
        <f t="shared" si="2"/>
        <v>0.78285472972972969</v>
      </c>
      <c r="J57" s="42">
        <v>278.07</v>
      </c>
      <c r="K57" s="41">
        <f t="shared" si="3"/>
        <v>0.78285472972972969</v>
      </c>
      <c r="L57" s="42">
        <v>278.07</v>
      </c>
      <c r="M57" s="42"/>
      <c r="N57" s="42"/>
      <c r="O57" s="42"/>
      <c r="P57" s="42"/>
      <c r="Q57" s="41">
        <f t="shared" si="4"/>
        <v>0.78285472972972969</v>
      </c>
      <c r="R57" s="42">
        <v>278.07</v>
      </c>
      <c r="S57" s="41">
        <f t="shared" si="10"/>
        <v>0.78285472972972969</v>
      </c>
      <c r="T57" s="42">
        <v>278.07</v>
      </c>
      <c r="U57" s="41"/>
      <c r="V57" s="42"/>
    </row>
    <row r="58" spans="3:22" ht="30">
      <c r="C58" s="63" t="s">
        <v>529</v>
      </c>
      <c r="D58" s="43" t="s">
        <v>47</v>
      </c>
      <c r="E58" s="41"/>
      <c r="F58" s="42"/>
      <c r="G58" s="41"/>
      <c r="H58" s="42"/>
      <c r="I58" s="41">
        <f t="shared" si="2"/>
        <v>0.78285472972972969</v>
      </c>
      <c r="J58" s="42">
        <v>278.07</v>
      </c>
      <c r="K58" s="41">
        <f t="shared" si="3"/>
        <v>0.78285472972972969</v>
      </c>
      <c r="L58" s="42">
        <v>278.07</v>
      </c>
      <c r="M58" s="42"/>
      <c r="N58" s="42"/>
      <c r="O58" s="42"/>
      <c r="P58" s="42"/>
      <c r="Q58" s="41">
        <f t="shared" si="4"/>
        <v>0.78285472972972969</v>
      </c>
      <c r="R58" s="42">
        <v>278.07</v>
      </c>
      <c r="S58" s="41">
        <f t="shared" si="10"/>
        <v>0.78285472972972969</v>
      </c>
      <c r="T58" s="42">
        <v>278.07</v>
      </c>
      <c r="U58" s="41"/>
      <c r="V58" s="42"/>
    </row>
    <row r="59" spans="3:22" ht="30">
      <c r="C59" s="63" t="s">
        <v>530</v>
      </c>
      <c r="D59" s="40" t="s">
        <v>48</v>
      </c>
      <c r="E59" s="41">
        <f t="shared" si="0"/>
        <v>0.78285472972972969</v>
      </c>
      <c r="F59" s="42">
        <v>278.07</v>
      </c>
      <c r="G59" s="41">
        <f t="shared" si="1"/>
        <v>0.78285472972972969</v>
      </c>
      <c r="H59" s="42">
        <v>278.07</v>
      </c>
      <c r="I59" s="41">
        <f t="shared" si="2"/>
        <v>0.78285472972972969</v>
      </c>
      <c r="J59" s="42">
        <v>278.07</v>
      </c>
      <c r="K59" s="41">
        <f t="shared" si="3"/>
        <v>0.78285472972972969</v>
      </c>
      <c r="L59" s="42">
        <v>278.07</v>
      </c>
      <c r="M59" s="42"/>
      <c r="N59" s="42"/>
      <c r="O59" s="42"/>
      <c r="P59" s="42"/>
      <c r="Q59" s="41">
        <f t="shared" si="4"/>
        <v>0.78285472972972969</v>
      </c>
      <c r="R59" s="42">
        <v>278.07</v>
      </c>
      <c r="S59" s="41">
        <f t="shared" si="10"/>
        <v>0.78285472972972969</v>
      </c>
      <c r="T59" s="42">
        <v>278.07</v>
      </c>
      <c r="U59" s="41"/>
      <c r="V59" s="42"/>
    </row>
    <row r="60" spans="3:22" ht="30">
      <c r="C60" s="63" t="s">
        <v>531</v>
      </c>
      <c r="D60" s="40" t="s">
        <v>49</v>
      </c>
      <c r="E60" s="41"/>
      <c r="F60" s="42"/>
      <c r="G60" s="41"/>
      <c r="H60" s="42"/>
      <c r="I60" s="41">
        <f t="shared" si="2"/>
        <v>0.78285472972972969</v>
      </c>
      <c r="J60" s="42">
        <v>278.07</v>
      </c>
      <c r="K60" s="41">
        <f t="shared" si="3"/>
        <v>0.78285472972972969</v>
      </c>
      <c r="L60" s="42">
        <v>278.07</v>
      </c>
      <c r="M60" s="42"/>
      <c r="N60" s="42"/>
      <c r="O60" s="42"/>
      <c r="P60" s="42"/>
      <c r="Q60" s="41">
        <f t="shared" si="4"/>
        <v>0.78285472972972969</v>
      </c>
      <c r="R60" s="42">
        <v>278.07</v>
      </c>
      <c r="S60" s="41">
        <f t="shared" si="10"/>
        <v>0.78285472972972969</v>
      </c>
      <c r="T60" s="42">
        <v>278.07</v>
      </c>
      <c r="U60" s="41"/>
      <c r="V60" s="42"/>
    </row>
    <row r="61" spans="3:22" s="1" customFormat="1" ht="30">
      <c r="C61" s="58" t="s">
        <v>552</v>
      </c>
      <c r="D61" s="7" t="s">
        <v>172</v>
      </c>
      <c r="E61" s="41"/>
      <c r="F61" s="8"/>
      <c r="G61" s="41"/>
      <c r="H61" s="8"/>
      <c r="I61" s="41">
        <f t="shared" si="2"/>
        <v>2.9926801801801801</v>
      </c>
      <c r="J61" s="8">
        <v>1063</v>
      </c>
      <c r="K61" s="41">
        <f t="shared" si="3"/>
        <v>2.9926801801801801</v>
      </c>
      <c r="L61" s="8">
        <v>1063</v>
      </c>
      <c r="M61" s="8"/>
      <c r="N61" s="8"/>
      <c r="O61" s="8"/>
      <c r="P61" s="8"/>
      <c r="Q61" s="41">
        <f t="shared" si="4"/>
        <v>2.9926801801801801</v>
      </c>
      <c r="R61" s="8">
        <v>1063</v>
      </c>
      <c r="S61" s="41">
        <f t="shared" si="10"/>
        <v>2.9926801801801801</v>
      </c>
      <c r="T61" s="8">
        <v>1063</v>
      </c>
      <c r="U61" s="41"/>
      <c r="V61" s="8"/>
    </row>
    <row r="62" spans="3:22" ht="30">
      <c r="C62" s="63" t="s">
        <v>532</v>
      </c>
      <c r="D62" s="40" t="s">
        <v>50</v>
      </c>
      <c r="E62" s="41">
        <f t="shared" si="0"/>
        <v>0.78285472972972969</v>
      </c>
      <c r="F62" s="42">
        <v>278.07</v>
      </c>
      <c r="G62" s="41"/>
      <c r="H62" s="42"/>
      <c r="I62" s="41">
        <f t="shared" si="2"/>
        <v>0.78285472972972969</v>
      </c>
      <c r="J62" s="42">
        <v>278.07</v>
      </c>
      <c r="K62" s="41">
        <f t="shared" si="3"/>
        <v>0.78285472972972969</v>
      </c>
      <c r="L62" s="42">
        <v>278.07</v>
      </c>
      <c r="M62" s="42"/>
      <c r="N62" s="42"/>
      <c r="O62" s="42"/>
      <c r="P62" s="42"/>
      <c r="Q62" s="41">
        <f t="shared" si="4"/>
        <v>0.78285472972972969</v>
      </c>
      <c r="R62" s="42">
        <v>278.07</v>
      </c>
      <c r="S62" s="41">
        <f t="shared" si="10"/>
        <v>0.78285472972972969</v>
      </c>
      <c r="T62" s="42">
        <v>278.07</v>
      </c>
      <c r="U62" s="41"/>
      <c r="V62" s="42"/>
    </row>
    <row r="63" spans="3:22" s="1" customFormat="1" ht="30">
      <c r="C63" s="58" t="s">
        <v>553</v>
      </c>
      <c r="D63" s="7" t="s">
        <v>174</v>
      </c>
      <c r="E63" s="41">
        <f t="shared" si="0"/>
        <v>2.9926801801801801</v>
      </c>
      <c r="F63" s="8">
        <v>1063</v>
      </c>
      <c r="G63" s="41"/>
      <c r="H63" s="8"/>
      <c r="I63" s="41">
        <f t="shared" si="2"/>
        <v>2.9926801801801801</v>
      </c>
      <c r="J63" s="8">
        <v>1063</v>
      </c>
      <c r="K63" s="41">
        <f t="shared" si="3"/>
        <v>2.9926801801801801</v>
      </c>
      <c r="L63" s="8">
        <v>1063</v>
      </c>
      <c r="M63" s="8"/>
      <c r="N63" s="8"/>
      <c r="O63" s="8"/>
      <c r="P63" s="8"/>
      <c r="Q63" s="41">
        <f t="shared" si="4"/>
        <v>2.9926801801801801</v>
      </c>
      <c r="R63" s="8">
        <v>1063</v>
      </c>
      <c r="S63" s="41">
        <f t="shared" si="10"/>
        <v>2.9926801801801801</v>
      </c>
      <c r="T63" s="8">
        <v>1063</v>
      </c>
      <c r="U63" s="41"/>
      <c r="V63" s="8"/>
    </row>
    <row r="64" spans="3:22" ht="30">
      <c r="C64" s="63" t="s">
        <v>533</v>
      </c>
      <c r="D64" s="40" t="s">
        <v>51</v>
      </c>
      <c r="E64" s="41">
        <f t="shared" si="0"/>
        <v>0.78285472972972969</v>
      </c>
      <c r="F64" s="42">
        <v>278.07</v>
      </c>
      <c r="G64" s="41">
        <f t="shared" si="1"/>
        <v>0.78285472972972969</v>
      </c>
      <c r="H64" s="42">
        <v>278.07</v>
      </c>
      <c r="I64" s="41">
        <f t="shared" si="2"/>
        <v>0.78285472972972969</v>
      </c>
      <c r="J64" s="42">
        <v>278.07</v>
      </c>
      <c r="K64" s="41">
        <f t="shared" si="3"/>
        <v>0.78285472972972969</v>
      </c>
      <c r="L64" s="42">
        <v>278.07</v>
      </c>
      <c r="M64" s="42"/>
      <c r="N64" s="42"/>
      <c r="O64" s="42"/>
      <c r="P64" s="42"/>
      <c r="Q64" s="41">
        <f t="shared" si="4"/>
        <v>0.78285472972972969</v>
      </c>
      <c r="R64" s="42">
        <v>278.07</v>
      </c>
      <c r="S64" s="41">
        <f t="shared" si="10"/>
        <v>0.78285472972972969</v>
      </c>
      <c r="T64" s="42">
        <v>278.07</v>
      </c>
      <c r="U64" s="41"/>
      <c r="V64" s="42"/>
    </row>
    <row r="65" spans="3:22" ht="30">
      <c r="C65" s="63" t="s">
        <v>599</v>
      </c>
      <c r="D65" s="40" t="s">
        <v>598</v>
      </c>
      <c r="E65" s="41">
        <f t="shared" ref="E65" si="11">F65/$I$9</f>
        <v>0.78285472972972969</v>
      </c>
      <c r="F65" s="42">
        <v>278.07</v>
      </c>
      <c r="G65" s="41">
        <f t="shared" ref="G65" si="12">H65/$I$9</f>
        <v>0.78285472972972969</v>
      </c>
      <c r="H65" s="42">
        <v>278.07</v>
      </c>
      <c r="I65" s="41">
        <f t="shared" ref="I65" si="13">J65/$I$9</f>
        <v>0.78285472972972969</v>
      </c>
      <c r="J65" s="42">
        <v>278.07</v>
      </c>
      <c r="K65" s="41">
        <f t="shared" ref="K65" si="14">L65/$I$9</f>
        <v>0.78285472972972969</v>
      </c>
      <c r="L65" s="42">
        <v>278.07</v>
      </c>
      <c r="M65" s="42"/>
      <c r="N65" s="42"/>
      <c r="O65" s="42"/>
      <c r="P65" s="42"/>
      <c r="Q65" s="41">
        <f t="shared" ref="Q65" si="15">R65/$I$9</f>
        <v>0.78285472972972969</v>
      </c>
      <c r="R65" s="42">
        <v>278.07</v>
      </c>
      <c r="S65" s="41">
        <f t="shared" si="10"/>
        <v>0.78285472972972969</v>
      </c>
      <c r="T65" s="42">
        <v>278.07</v>
      </c>
      <c r="U65" s="41"/>
      <c r="V65" s="42"/>
    </row>
    <row r="66" spans="3:22" ht="30">
      <c r="C66" s="63" t="s">
        <v>534</v>
      </c>
      <c r="D66" s="40" t="s">
        <v>52</v>
      </c>
      <c r="E66" s="41">
        <f t="shared" si="0"/>
        <v>0.78285472972972969</v>
      </c>
      <c r="F66" s="42">
        <v>278.07</v>
      </c>
      <c r="G66" s="41">
        <f t="shared" si="1"/>
        <v>0.78285472972972969</v>
      </c>
      <c r="H66" s="42">
        <v>278.07</v>
      </c>
      <c r="I66" s="41">
        <f t="shared" si="2"/>
        <v>0.78285472972972969</v>
      </c>
      <c r="J66" s="42">
        <v>278.07</v>
      </c>
      <c r="K66" s="41">
        <f t="shared" si="3"/>
        <v>0.78285472972972969</v>
      </c>
      <c r="L66" s="42">
        <v>278.07</v>
      </c>
      <c r="M66" s="42"/>
      <c r="N66" s="42"/>
      <c r="O66" s="42"/>
      <c r="P66" s="42"/>
      <c r="Q66" s="41">
        <f t="shared" si="4"/>
        <v>0.78285472972972969</v>
      </c>
      <c r="R66" s="42">
        <v>278.07</v>
      </c>
      <c r="S66" s="41">
        <f t="shared" si="10"/>
        <v>0.78285472972972969</v>
      </c>
      <c r="T66" s="42">
        <v>278.07</v>
      </c>
      <c r="U66" s="41"/>
      <c r="V66" s="42"/>
    </row>
    <row r="67" spans="3:22" ht="30">
      <c r="C67" s="63" t="s">
        <v>535</v>
      </c>
      <c r="D67" s="40" t="s">
        <v>53</v>
      </c>
      <c r="E67" s="41">
        <f t="shared" si="0"/>
        <v>0.78285472972972969</v>
      </c>
      <c r="F67" s="42">
        <v>278.07</v>
      </c>
      <c r="G67" s="41">
        <f t="shared" si="1"/>
        <v>0.78285472972972969</v>
      </c>
      <c r="H67" s="42">
        <v>278.07</v>
      </c>
      <c r="I67" s="41">
        <f t="shared" si="2"/>
        <v>0.78285472972972969</v>
      </c>
      <c r="J67" s="42">
        <v>278.07</v>
      </c>
      <c r="K67" s="41">
        <f t="shared" si="3"/>
        <v>0.78285472972972969</v>
      </c>
      <c r="L67" s="42">
        <v>278.07</v>
      </c>
      <c r="M67" s="42"/>
      <c r="N67" s="42"/>
      <c r="O67" s="42"/>
      <c r="P67" s="42"/>
      <c r="Q67" s="41">
        <f t="shared" si="4"/>
        <v>0.78285472972972969</v>
      </c>
      <c r="R67" s="42">
        <v>278.07</v>
      </c>
      <c r="S67" s="41">
        <f t="shared" si="10"/>
        <v>0.78285472972972969</v>
      </c>
      <c r="T67" s="42">
        <v>278.07</v>
      </c>
      <c r="U67" s="41"/>
      <c r="V67" s="42"/>
    </row>
    <row r="68" spans="3:22" s="1" customFormat="1" ht="30">
      <c r="C68" s="58" t="s">
        <v>554</v>
      </c>
      <c r="D68" s="7" t="s">
        <v>176</v>
      </c>
      <c r="E68" s="41">
        <f t="shared" si="0"/>
        <v>2.9926801801801801</v>
      </c>
      <c r="F68" s="8">
        <v>1063</v>
      </c>
      <c r="G68" s="41"/>
      <c r="H68" s="8"/>
      <c r="I68" s="41">
        <f t="shared" si="2"/>
        <v>2.9926801801801801</v>
      </c>
      <c r="J68" s="8">
        <v>1063</v>
      </c>
      <c r="K68" s="41">
        <f t="shared" si="3"/>
        <v>2.9926801801801801</v>
      </c>
      <c r="L68" s="8">
        <v>1063</v>
      </c>
      <c r="M68" s="8"/>
      <c r="N68" s="8"/>
      <c r="O68" s="8"/>
      <c r="P68" s="8"/>
      <c r="Q68" s="41">
        <f t="shared" si="4"/>
        <v>2.9926801801801801</v>
      </c>
      <c r="R68" s="8">
        <v>1063</v>
      </c>
      <c r="S68" s="41">
        <f t="shared" si="10"/>
        <v>2.9926801801801801</v>
      </c>
      <c r="T68" s="8">
        <v>1063</v>
      </c>
      <c r="U68" s="41"/>
      <c r="V68" s="8"/>
    </row>
    <row r="69" spans="3:22" ht="30">
      <c r="C69" s="63" t="s">
        <v>536</v>
      </c>
      <c r="D69" s="40" t="s">
        <v>54</v>
      </c>
      <c r="E69" s="41">
        <f t="shared" si="0"/>
        <v>0.78285472972972969</v>
      </c>
      <c r="F69" s="42">
        <v>278.07</v>
      </c>
      <c r="G69" s="41">
        <f t="shared" si="1"/>
        <v>0.78285472972972969</v>
      </c>
      <c r="H69" s="42">
        <v>278.07</v>
      </c>
      <c r="I69" s="41">
        <f t="shared" si="2"/>
        <v>0.78285472972972969</v>
      </c>
      <c r="J69" s="42">
        <v>278.07</v>
      </c>
      <c r="K69" s="41">
        <f t="shared" si="3"/>
        <v>0.78285472972972969</v>
      </c>
      <c r="L69" s="42">
        <v>278.07</v>
      </c>
      <c r="M69" s="42"/>
      <c r="N69" s="42"/>
      <c r="O69" s="42"/>
      <c r="P69" s="42"/>
      <c r="Q69" s="41">
        <f t="shared" si="4"/>
        <v>0.78285472972972969</v>
      </c>
      <c r="R69" s="42">
        <v>278.07</v>
      </c>
      <c r="S69" s="41">
        <f t="shared" si="10"/>
        <v>0.78285472972972969</v>
      </c>
      <c r="T69" s="42">
        <v>278.07</v>
      </c>
      <c r="U69" s="41"/>
      <c r="V69" s="42"/>
    </row>
    <row r="70" spans="3:22" s="1" customFormat="1" ht="30">
      <c r="C70" s="58" t="s">
        <v>555</v>
      </c>
      <c r="D70" s="7" t="s">
        <v>178</v>
      </c>
      <c r="E70" s="41">
        <f t="shared" si="0"/>
        <v>2.9926801801801801</v>
      </c>
      <c r="F70" s="8">
        <v>1063</v>
      </c>
      <c r="G70" s="41">
        <f t="shared" si="1"/>
        <v>2.9926801801801801</v>
      </c>
      <c r="H70" s="8">
        <v>1063</v>
      </c>
      <c r="I70" s="41">
        <f t="shared" si="2"/>
        <v>2.9926801801801801</v>
      </c>
      <c r="J70" s="8">
        <v>1063</v>
      </c>
      <c r="K70" s="41">
        <f t="shared" si="3"/>
        <v>2.9926801801801801</v>
      </c>
      <c r="L70" s="8">
        <v>1063</v>
      </c>
      <c r="M70" s="8"/>
      <c r="N70" s="8"/>
      <c r="O70" s="8"/>
      <c r="P70" s="8"/>
      <c r="Q70" s="41">
        <f t="shared" si="4"/>
        <v>2.9926801801801801</v>
      </c>
      <c r="R70" s="8">
        <v>1063</v>
      </c>
      <c r="S70" s="41">
        <f t="shared" si="10"/>
        <v>2.9926801801801801</v>
      </c>
      <c r="T70" s="8">
        <v>1063</v>
      </c>
      <c r="U70" s="41"/>
      <c r="V70" s="8"/>
    </row>
    <row r="71" spans="3:22" ht="30">
      <c r="C71" s="63" t="s">
        <v>537</v>
      </c>
      <c r="D71" s="40" t="s">
        <v>55</v>
      </c>
      <c r="E71" s="41">
        <f t="shared" si="0"/>
        <v>0.78285472972972969</v>
      </c>
      <c r="F71" s="42">
        <v>278.07</v>
      </c>
      <c r="G71" s="41">
        <f t="shared" si="1"/>
        <v>0.78285472972972969</v>
      </c>
      <c r="H71" s="42">
        <v>278.07</v>
      </c>
      <c r="I71" s="41">
        <f t="shared" si="2"/>
        <v>0.78285472972972969</v>
      </c>
      <c r="J71" s="42">
        <v>278.07</v>
      </c>
      <c r="K71" s="41">
        <f t="shared" si="3"/>
        <v>0.78285472972972969</v>
      </c>
      <c r="L71" s="42">
        <v>278.07</v>
      </c>
      <c r="M71" s="42"/>
      <c r="N71" s="42"/>
      <c r="O71" s="42"/>
      <c r="P71" s="42"/>
      <c r="Q71" s="41">
        <f t="shared" si="4"/>
        <v>0.78285472972972969</v>
      </c>
      <c r="R71" s="42">
        <v>278.07</v>
      </c>
      <c r="S71" s="41">
        <f t="shared" si="10"/>
        <v>0.78285472972972969</v>
      </c>
      <c r="T71" s="42">
        <v>278.07</v>
      </c>
      <c r="U71" s="41"/>
      <c r="V71" s="42"/>
    </row>
    <row r="72" spans="3:22" ht="30">
      <c r="C72" s="63" t="s">
        <v>538</v>
      </c>
      <c r="D72" s="44" t="s">
        <v>56</v>
      </c>
      <c r="E72" s="41">
        <f t="shared" si="0"/>
        <v>0.57617933558558565</v>
      </c>
      <c r="F72" s="45">
        <v>204.65890000000002</v>
      </c>
      <c r="G72" s="41">
        <f t="shared" si="1"/>
        <v>0.57617933558558565</v>
      </c>
      <c r="H72" s="45">
        <v>204.65890000000002</v>
      </c>
      <c r="I72" s="41">
        <f t="shared" si="2"/>
        <v>0.57617933558558565</v>
      </c>
      <c r="J72" s="45">
        <v>204.65890000000002</v>
      </c>
      <c r="K72" s="41">
        <f t="shared" si="3"/>
        <v>0.57617933558558565</v>
      </c>
      <c r="L72" s="45">
        <v>204.65890000000002</v>
      </c>
      <c r="M72" s="46"/>
      <c r="N72" s="46"/>
      <c r="O72" s="41">
        <f t="shared" si="7"/>
        <v>0.57617933558558565</v>
      </c>
      <c r="P72" s="45">
        <v>204.65890000000002</v>
      </c>
      <c r="Q72" s="41">
        <f t="shared" si="4"/>
        <v>0.57617933558558565</v>
      </c>
      <c r="R72" s="45">
        <v>204.65890000000002</v>
      </c>
      <c r="S72" s="41">
        <f t="shared" si="10"/>
        <v>0.57617933558558565</v>
      </c>
      <c r="T72" s="45">
        <v>204.65890000000002</v>
      </c>
      <c r="U72" s="41">
        <f t="shared" si="10"/>
        <v>0.57617933558558565</v>
      </c>
      <c r="V72" s="45">
        <v>204.65890000000002</v>
      </c>
    </row>
    <row r="73" spans="3:22">
      <c r="C73" s="63" t="s">
        <v>539</v>
      </c>
      <c r="D73" s="47" t="s">
        <v>57</v>
      </c>
      <c r="E73" s="41">
        <f t="shared" si="0"/>
        <v>0.78285472972972969</v>
      </c>
      <c r="F73" s="48">
        <v>278.07</v>
      </c>
      <c r="G73" s="41">
        <f t="shared" si="1"/>
        <v>0.78285472972972969</v>
      </c>
      <c r="H73" s="49">
        <v>278.07</v>
      </c>
      <c r="I73" s="41">
        <f t="shared" si="2"/>
        <v>0.78285472972972969</v>
      </c>
      <c r="J73" s="49">
        <v>278.07</v>
      </c>
      <c r="K73" s="41">
        <f t="shared" si="3"/>
        <v>0.78285472972972969</v>
      </c>
      <c r="L73" s="49">
        <v>278.07</v>
      </c>
      <c r="M73" s="50"/>
      <c r="N73" s="50"/>
      <c r="O73" s="50"/>
      <c r="P73" s="50"/>
      <c r="Q73" s="41">
        <f t="shared" si="4"/>
        <v>0.78285472972972969</v>
      </c>
      <c r="R73" s="49">
        <v>278.07</v>
      </c>
      <c r="S73" s="41">
        <f t="shared" si="10"/>
        <v>0.78285472972972969</v>
      </c>
      <c r="T73" s="49">
        <v>278.07</v>
      </c>
      <c r="U73" s="41"/>
      <c r="V73" s="49"/>
    </row>
    <row r="76" spans="3:22" ht="16.5">
      <c r="C76" s="1"/>
      <c r="D76" s="138" t="s">
        <v>228</v>
      </c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</row>
    <row r="77" spans="3:22"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</row>
    <row r="78" spans="3:22">
      <c r="C78" s="1"/>
      <c r="D78" s="139" t="s">
        <v>229</v>
      </c>
      <c r="E78" s="139"/>
      <c r="F78" s="139"/>
      <c r="G78" s="139"/>
      <c r="H78" s="139"/>
      <c r="I78" s="77">
        <v>355.2</v>
      </c>
    </row>
    <row r="79" spans="3:22" ht="102">
      <c r="C79" s="37" t="s">
        <v>61</v>
      </c>
      <c r="D79" s="37" t="s">
        <v>2</v>
      </c>
      <c r="E79" s="38" t="s">
        <v>3</v>
      </c>
      <c r="F79" s="39" t="s">
        <v>4</v>
      </c>
      <c r="G79" s="38" t="s">
        <v>3</v>
      </c>
      <c r="H79" s="39" t="s">
        <v>5</v>
      </c>
      <c r="I79" s="38" t="s">
        <v>3</v>
      </c>
      <c r="J79" s="39" t="s">
        <v>6</v>
      </c>
      <c r="K79" s="38" t="s">
        <v>3</v>
      </c>
      <c r="L79" s="39" t="s">
        <v>7</v>
      </c>
      <c r="M79" s="38" t="s">
        <v>3</v>
      </c>
      <c r="N79" s="39" t="s">
        <v>8</v>
      </c>
      <c r="O79" s="38" t="s">
        <v>3</v>
      </c>
      <c r="P79" s="39" t="s">
        <v>9</v>
      </c>
      <c r="Q79" s="38" t="s">
        <v>3</v>
      </c>
      <c r="R79" s="39" t="s">
        <v>10</v>
      </c>
      <c r="S79" s="38" t="s">
        <v>3</v>
      </c>
      <c r="T79" s="39" t="s">
        <v>11</v>
      </c>
      <c r="U79" s="38" t="s">
        <v>3</v>
      </c>
      <c r="V79" s="39" t="s">
        <v>735</v>
      </c>
    </row>
    <row r="80" spans="3:22">
      <c r="C80" s="63" t="s">
        <v>425</v>
      </c>
      <c r="D80" s="40" t="s">
        <v>230</v>
      </c>
      <c r="E80" s="40"/>
      <c r="F80" s="42"/>
      <c r="G80" s="42"/>
      <c r="H80" s="42"/>
      <c r="I80" s="42"/>
      <c r="J80" s="42"/>
      <c r="K80" s="42"/>
      <c r="L80" s="42"/>
      <c r="M80" s="42"/>
      <c r="N80" s="42"/>
      <c r="O80" s="64">
        <v>2.3861204954954953</v>
      </c>
      <c r="P80" s="42">
        <v>847.55</v>
      </c>
      <c r="Q80" s="64">
        <v>2.8084740990990995</v>
      </c>
      <c r="R80" s="42">
        <v>997.57</v>
      </c>
      <c r="S80" s="64">
        <v>2.8084740990990995</v>
      </c>
      <c r="T80" s="42">
        <v>997.57</v>
      </c>
      <c r="U80" s="64"/>
      <c r="V80" s="42"/>
    </row>
    <row r="81" spans="3:22">
      <c r="C81" s="63" t="s">
        <v>426</v>
      </c>
      <c r="D81" s="40" t="s">
        <v>231</v>
      </c>
      <c r="E81" s="40"/>
      <c r="F81" s="42"/>
      <c r="G81" s="42"/>
      <c r="H81" s="42"/>
      <c r="I81" s="42"/>
      <c r="J81" s="42"/>
      <c r="K81" s="42"/>
      <c r="L81" s="42"/>
      <c r="M81" s="42"/>
      <c r="N81" s="42"/>
      <c r="O81" s="70"/>
      <c r="P81" s="45"/>
      <c r="Q81" s="64">
        <v>2.8084740990990995</v>
      </c>
      <c r="R81" s="42">
        <v>997.57</v>
      </c>
      <c r="S81" s="64">
        <v>2.8084740990990995</v>
      </c>
      <c r="T81" s="42">
        <v>997.57</v>
      </c>
      <c r="U81" s="64"/>
      <c r="V81" s="42"/>
    </row>
    <row r="82" spans="3:22">
      <c r="C82" s="63" t="s">
        <v>427</v>
      </c>
      <c r="D82" s="40" t="s">
        <v>232</v>
      </c>
      <c r="E82" s="40"/>
      <c r="F82" s="42"/>
      <c r="G82" s="42">
        <v>1.7109234234234236</v>
      </c>
      <c r="H82" s="42">
        <v>607.72</v>
      </c>
      <c r="I82" s="71"/>
      <c r="J82" s="42"/>
      <c r="K82" s="42"/>
      <c r="L82" s="42"/>
      <c r="M82" s="42"/>
      <c r="N82" s="42"/>
      <c r="O82" s="64">
        <v>1.7109234234234236</v>
      </c>
      <c r="P82" s="72">
        <v>607.72</v>
      </c>
      <c r="Q82" s="64">
        <v>1.7109234234234236</v>
      </c>
      <c r="R82" s="72">
        <v>607.72</v>
      </c>
      <c r="S82" s="64">
        <v>1.7109234234234236</v>
      </c>
      <c r="T82" s="72">
        <v>607.72</v>
      </c>
      <c r="U82" s="64">
        <f>V82/$I$78</f>
        <v>1.7109234234234236</v>
      </c>
      <c r="V82" s="42">
        <v>607.72</v>
      </c>
    </row>
    <row r="83" spans="3:22">
      <c r="C83" s="63" t="s">
        <v>428</v>
      </c>
      <c r="D83" s="40" t="s">
        <v>233</v>
      </c>
      <c r="E83" s="40"/>
      <c r="F83" s="42"/>
      <c r="G83" s="42"/>
      <c r="H83" s="42"/>
      <c r="I83" s="42"/>
      <c r="J83" s="42"/>
      <c r="K83" s="42"/>
      <c r="L83" s="42"/>
      <c r="M83" s="42"/>
      <c r="N83" s="42"/>
      <c r="O83" s="64">
        <v>1.3837837837837839</v>
      </c>
      <c r="P83" s="42">
        <v>491.52</v>
      </c>
      <c r="Q83" s="64">
        <v>1.3837837837837839</v>
      </c>
      <c r="R83" s="42">
        <v>491.52</v>
      </c>
      <c r="S83" s="64">
        <v>1.3837837837837839</v>
      </c>
      <c r="T83" s="42">
        <v>491.52</v>
      </c>
      <c r="U83" s="64"/>
      <c r="V83" s="42"/>
    </row>
    <row r="84" spans="3:22">
      <c r="C84" s="63" t="s">
        <v>429</v>
      </c>
      <c r="D84" s="40" t="s">
        <v>234</v>
      </c>
      <c r="E84" s="73">
        <v>1.3837837837837839</v>
      </c>
      <c r="F84" s="42">
        <v>491.52</v>
      </c>
      <c r="G84" s="42"/>
      <c r="H84" s="42"/>
      <c r="I84" s="42"/>
      <c r="J84" s="42"/>
      <c r="K84" s="42"/>
      <c r="L84" s="42"/>
      <c r="M84" s="42"/>
      <c r="N84" s="42"/>
      <c r="O84" s="64"/>
      <c r="P84" s="42"/>
      <c r="Q84" s="64">
        <v>1.3837837837837839</v>
      </c>
      <c r="R84" s="42">
        <v>491.52</v>
      </c>
      <c r="S84" s="64">
        <v>1.3837837837837839</v>
      </c>
      <c r="T84" s="42">
        <v>491.52</v>
      </c>
      <c r="U84" s="64"/>
      <c r="V84" s="42"/>
    </row>
    <row r="85" spans="3:22">
      <c r="C85" s="63" t="s">
        <v>430</v>
      </c>
      <c r="D85" s="40" t="s">
        <v>235</v>
      </c>
      <c r="E85" s="40"/>
      <c r="F85" s="42"/>
      <c r="G85" s="42"/>
      <c r="H85" s="42"/>
      <c r="I85" s="42"/>
      <c r="J85" s="42"/>
      <c r="K85" s="42"/>
      <c r="L85" s="42"/>
      <c r="M85" s="42"/>
      <c r="N85" s="42"/>
      <c r="O85" s="64">
        <v>1.2711148648648649</v>
      </c>
      <c r="P85" s="42">
        <v>451.5</v>
      </c>
      <c r="Q85" s="64"/>
      <c r="R85" s="42"/>
      <c r="S85" s="64"/>
      <c r="T85" s="42"/>
      <c r="U85" s="64"/>
      <c r="V85" s="42"/>
    </row>
    <row r="86" spans="3:22">
      <c r="C86" s="63" t="s">
        <v>431</v>
      </c>
      <c r="D86" s="40" t="s">
        <v>236</v>
      </c>
      <c r="E86" s="40"/>
      <c r="F86" s="42"/>
      <c r="G86" s="42"/>
      <c r="H86" s="42"/>
      <c r="I86" s="74">
        <v>1.5710867117117115</v>
      </c>
      <c r="J86" s="42">
        <v>558.04999999999995</v>
      </c>
      <c r="K86" s="42"/>
      <c r="L86" s="42"/>
      <c r="M86" s="42"/>
      <c r="N86" s="42"/>
      <c r="O86" s="64"/>
      <c r="P86" s="42"/>
      <c r="Q86" s="64">
        <v>1.5710867117117115</v>
      </c>
      <c r="R86" s="42">
        <v>558.04999999999995</v>
      </c>
      <c r="S86" s="64">
        <v>1.5710867117117115</v>
      </c>
      <c r="T86" s="42">
        <v>558.04999999999995</v>
      </c>
      <c r="U86" s="64"/>
      <c r="V86" s="42"/>
    </row>
    <row r="87" spans="3:22">
      <c r="C87" s="63" t="s">
        <v>432</v>
      </c>
      <c r="D87" s="40" t="s">
        <v>237</v>
      </c>
      <c r="E87" s="40"/>
      <c r="F87" s="42"/>
      <c r="G87" s="42"/>
      <c r="H87" s="42"/>
      <c r="I87" s="42"/>
      <c r="J87" s="42"/>
      <c r="K87" s="42"/>
      <c r="L87" s="42"/>
      <c r="M87" s="42"/>
      <c r="N87" s="42"/>
      <c r="O87" s="64">
        <v>1.4618806306306307</v>
      </c>
      <c r="P87" s="42">
        <v>519.26</v>
      </c>
      <c r="Q87" s="64">
        <v>1.4618806306306307</v>
      </c>
      <c r="R87" s="42">
        <v>519.26</v>
      </c>
      <c r="S87" s="64">
        <v>1.4618806306306307</v>
      </c>
      <c r="T87" s="42">
        <v>519.26</v>
      </c>
      <c r="U87" s="64"/>
      <c r="V87" s="42"/>
    </row>
    <row r="88" spans="3:22">
      <c r="C88" s="63" t="s">
        <v>433</v>
      </c>
      <c r="D88" s="40" t="s">
        <v>238</v>
      </c>
      <c r="E88" s="73">
        <v>1.5220157657657658</v>
      </c>
      <c r="F88" s="42">
        <v>540.62</v>
      </c>
      <c r="G88" s="42"/>
      <c r="H88" s="42"/>
      <c r="I88" s="42"/>
      <c r="J88" s="42"/>
      <c r="K88" s="42"/>
      <c r="L88" s="42"/>
      <c r="M88" s="42"/>
      <c r="N88" s="42"/>
      <c r="O88" s="64"/>
      <c r="P88" s="42"/>
      <c r="Q88" s="64">
        <v>1.5220157657657658</v>
      </c>
      <c r="R88" s="42">
        <v>540.62</v>
      </c>
      <c r="S88" s="64">
        <v>1.5220157657657658</v>
      </c>
      <c r="T88" s="42">
        <v>540.62</v>
      </c>
      <c r="U88" s="64"/>
      <c r="V88" s="42"/>
    </row>
    <row r="89" spans="3:22">
      <c r="C89" s="63" t="s">
        <v>434</v>
      </c>
      <c r="D89" s="40" t="s">
        <v>239</v>
      </c>
      <c r="E89" s="40"/>
      <c r="F89" s="42"/>
      <c r="G89" s="42"/>
      <c r="H89" s="42"/>
      <c r="I89" s="42"/>
      <c r="J89" s="42"/>
      <c r="K89" s="42"/>
      <c r="L89" s="42"/>
      <c r="M89" s="42"/>
      <c r="N89" s="42"/>
      <c r="O89" s="64">
        <v>1.0786036036036037</v>
      </c>
      <c r="P89" s="42">
        <v>383.12</v>
      </c>
      <c r="Q89" s="64"/>
      <c r="R89" s="42"/>
      <c r="S89" s="64"/>
      <c r="T89" s="42"/>
      <c r="U89" s="64"/>
      <c r="V89" s="42"/>
    </row>
    <row r="90" spans="3:22">
      <c r="C90" s="63" t="s">
        <v>435</v>
      </c>
      <c r="D90" s="40" t="s">
        <v>240</v>
      </c>
      <c r="E90" s="40"/>
      <c r="F90" s="42"/>
      <c r="G90" s="42"/>
      <c r="H90" s="42"/>
      <c r="I90" s="42"/>
      <c r="J90" s="42"/>
      <c r="K90" s="42"/>
      <c r="L90" s="42"/>
      <c r="M90" s="42"/>
      <c r="N90" s="42"/>
      <c r="O90" s="64">
        <v>1.0786036036036037</v>
      </c>
      <c r="P90" s="42">
        <v>383.12</v>
      </c>
      <c r="Q90" s="64"/>
      <c r="R90" s="42"/>
      <c r="S90" s="64"/>
      <c r="T90" s="42"/>
      <c r="U90" s="64"/>
      <c r="V90" s="42"/>
    </row>
    <row r="91" spans="3:22">
      <c r="C91" s="63" t="s">
        <v>436</v>
      </c>
      <c r="D91" s="40" t="s">
        <v>241</v>
      </c>
      <c r="E91" s="40"/>
      <c r="F91" s="42"/>
      <c r="G91" s="42"/>
      <c r="H91" s="42"/>
      <c r="I91" s="74">
        <v>1.4832207207207209</v>
      </c>
      <c r="J91" s="42">
        <v>526.84</v>
      </c>
      <c r="K91" s="64">
        <v>1.4832207207207209</v>
      </c>
      <c r="L91" s="42">
        <v>526.84</v>
      </c>
      <c r="M91" s="42"/>
      <c r="N91" s="42"/>
      <c r="O91" s="64"/>
      <c r="P91" s="42"/>
      <c r="Q91" s="64"/>
      <c r="R91" s="42"/>
      <c r="S91" s="64"/>
      <c r="T91" s="42"/>
      <c r="U91" s="64"/>
      <c r="V91" s="42"/>
    </row>
    <row r="92" spans="3:22">
      <c r="C92" s="63" t="s">
        <v>437</v>
      </c>
      <c r="D92" s="40" t="s">
        <v>242</v>
      </c>
      <c r="E92" s="40"/>
      <c r="F92" s="42"/>
      <c r="G92" s="42"/>
      <c r="H92" s="42"/>
      <c r="I92" s="74">
        <v>1.4832207207207209</v>
      </c>
      <c r="J92" s="42">
        <v>526.84</v>
      </c>
      <c r="K92" s="64">
        <v>1.4832207207207209</v>
      </c>
      <c r="L92" s="42">
        <v>526.84</v>
      </c>
      <c r="M92" s="42"/>
      <c r="N92" s="42"/>
      <c r="O92" s="64"/>
      <c r="P92" s="42"/>
      <c r="Q92" s="64"/>
      <c r="R92" s="42"/>
      <c r="S92" s="64"/>
      <c r="T92" s="42"/>
      <c r="U92" s="64"/>
      <c r="V92" s="42"/>
    </row>
    <row r="93" spans="3:22">
      <c r="C93" s="63" t="s">
        <v>438</v>
      </c>
      <c r="D93" s="40" t="s">
        <v>243</v>
      </c>
      <c r="E93" s="40"/>
      <c r="F93" s="42"/>
      <c r="G93" s="42"/>
      <c r="H93" s="42"/>
      <c r="I93" s="42"/>
      <c r="J93" s="42"/>
      <c r="K93" s="64"/>
      <c r="L93" s="42"/>
      <c r="M93" s="42"/>
      <c r="N93" s="42"/>
      <c r="O93" s="64">
        <v>1.3904279279279279</v>
      </c>
      <c r="P93" s="42">
        <v>493.88</v>
      </c>
      <c r="Q93" s="64">
        <v>1.3904279279279279</v>
      </c>
      <c r="R93" s="42">
        <v>493.88</v>
      </c>
      <c r="S93" s="64">
        <v>1.3904279279279279</v>
      </c>
      <c r="T93" s="42">
        <v>493.88</v>
      </c>
      <c r="U93" s="64"/>
      <c r="V93" s="42"/>
    </row>
    <row r="94" spans="3:22">
      <c r="C94" s="63" t="s">
        <v>439</v>
      </c>
      <c r="D94" s="40" t="s">
        <v>244</v>
      </c>
      <c r="E94" s="73">
        <v>1.3904279279279279</v>
      </c>
      <c r="F94" s="42">
        <v>493.88</v>
      </c>
      <c r="G94" s="42"/>
      <c r="H94" s="42"/>
      <c r="I94" s="42"/>
      <c r="J94" s="42"/>
      <c r="K94" s="64"/>
      <c r="L94" s="42"/>
      <c r="M94" s="42"/>
      <c r="N94" s="42"/>
      <c r="O94" s="64"/>
      <c r="P94" s="42"/>
      <c r="Q94" s="64">
        <v>1.3904279279279279</v>
      </c>
      <c r="R94" s="42">
        <v>493.88</v>
      </c>
      <c r="S94" s="64">
        <v>1.3904279279279279</v>
      </c>
      <c r="T94" s="42">
        <v>493.88</v>
      </c>
      <c r="U94" s="64"/>
      <c r="V94" s="42"/>
    </row>
    <row r="95" spans="3:22" ht="30">
      <c r="C95" s="63" t="s">
        <v>440</v>
      </c>
      <c r="D95" s="40" t="s">
        <v>245</v>
      </c>
      <c r="E95" s="40"/>
      <c r="F95" s="42"/>
      <c r="G95" s="42"/>
      <c r="H95" s="42"/>
      <c r="I95" s="42"/>
      <c r="J95" s="42"/>
      <c r="K95" s="64"/>
      <c r="L95" s="42"/>
      <c r="M95" s="42"/>
      <c r="N95" s="42"/>
      <c r="O95" s="64"/>
      <c r="P95" s="42"/>
      <c r="Q95" s="64">
        <v>1.411204954954955</v>
      </c>
      <c r="R95" s="42">
        <v>501.26</v>
      </c>
      <c r="S95" s="64">
        <v>1.411204954954955</v>
      </c>
      <c r="T95" s="42">
        <v>501.26</v>
      </c>
      <c r="U95" s="64"/>
      <c r="V95" s="42"/>
    </row>
    <row r="96" spans="3:22">
      <c r="C96" s="63" t="s">
        <v>441</v>
      </c>
      <c r="D96" s="40" t="s">
        <v>246</v>
      </c>
      <c r="E96" s="40"/>
      <c r="F96" s="42"/>
      <c r="G96" s="42"/>
      <c r="H96" s="42"/>
      <c r="I96" s="42"/>
      <c r="J96" s="42"/>
      <c r="K96" s="64"/>
      <c r="L96" s="42"/>
      <c r="M96" s="42"/>
      <c r="N96" s="42"/>
      <c r="O96" s="64"/>
      <c r="P96" s="42"/>
      <c r="Q96" s="64">
        <v>1.3790540540540541</v>
      </c>
      <c r="R96" s="42">
        <v>489.84</v>
      </c>
      <c r="S96" s="64">
        <v>1.3790540540540541</v>
      </c>
      <c r="T96" s="42">
        <v>489.84</v>
      </c>
      <c r="U96" s="64"/>
      <c r="V96" s="42"/>
    </row>
    <row r="97" spans="3:22" ht="45">
      <c r="C97" s="63" t="s">
        <v>363</v>
      </c>
      <c r="D97" s="40" t="s">
        <v>247</v>
      </c>
      <c r="E97" s="41">
        <v>0.54898648648648651</v>
      </c>
      <c r="F97" s="42">
        <v>195</v>
      </c>
      <c r="G97" s="42"/>
      <c r="H97" s="42"/>
      <c r="I97" s="41">
        <v>0.54898648648648651</v>
      </c>
      <c r="J97" s="42">
        <v>195</v>
      </c>
      <c r="K97" s="41">
        <v>0.54898648648648651</v>
      </c>
      <c r="L97" s="42">
        <v>195</v>
      </c>
      <c r="M97" s="42"/>
      <c r="N97" s="42"/>
      <c r="O97" s="64"/>
      <c r="P97" s="42"/>
      <c r="Q97" s="64">
        <v>0.54898648648648651</v>
      </c>
      <c r="R97" s="42">
        <v>195</v>
      </c>
      <c r="S97" s="64">
        <v>0.54898648648648651</v>
      </c>
      <c r="T97" s="42">
        <v>195</v>
      </c>
      <c r="U97" s="64">
        <f t="shared" ref="U97:U98" si="16">V97/$I$78</f>
        <v>0.54898648648648651</v>
      </c>
      <c r="V97" s="42">
        <v>195</v>
      </c>
    </row>
    <row r="98" spans="3:22" ht="45">
      <c r="C98" s="63" t="s">
        <v>442</v>
      </c>
      <c r="D98" s="40" t="s">
        <v>248</v>
      </c>
      <c r="E98" s="41">
        <v>0.54898648648648651</v>
      </c>
      <c r="F98" s="42">
        <v>195</v>
      </c>
      <c r="G98" s="42"/>
      <c r="H98" s="42"/>
      <c r="I98" s="41">
        <v>0.54898648648648651</v>
      </c>
      <c r="J98" s="42">
        <v>195</v>
      </c>
      <c r="K98" s="41">
        <v>0.54898648648648651</v>
      </c>
      <c r="L98" s="42">
        <v>195</v>
      </c>
      <c r="M98" s="42"/>
      <c r="N98" s="42"/>
      <c r="O98" s="64"/>
      <c r="P98" s="42"/>
      <c r="Q98" s="64">
        <v>0.54898648648648651</v>
      </c>
      <c r="R98" s="42">
        <v>195</v>
      </c>
      <c r="S98" s="64">
        <v>0.54898648648648651</v>
      </c>
      <c r="T98" s="42">
        <v>195</v>
      </c>
      <c r="U98" s="64">
        <f t="shared" si="16"/>
        <v>0.54898648648648651</v>
      </c>
      <c r="V98" s="42">
        <v>195</v>
      </c>
    </row>
    <row r="99" spans="3:22">
      <c r="C99" s="63" t="s">
        <v>443</v>
      </c>
      <c r="D99" s="40" t="s">
        <v>249</v>
      </c>
      <c r="E99" s="40"/>
      <c r="F99" s="42"/>
      <c r="G99" s="42"/>
      <c r="H99" s="42"/>
      <c r="I99" s="42"/>
      <c r="J99" s="42"/>
      <c r="K99" s="64"/>
      <c r="L99" s="42"/>
      <c r="M99" s="42"/>
      <c r="N99" s="42"/>
      <c r="O99" s="64"/>
      <c r="P99" s="42"/>
      <c r="Q99" s="64">
        <v>1.1720720720720721</v>
      </c>
      <c r="R99" s="42">
        <v>416.32</v>
      </c>
      <c r="S99" s="64">
        <v>1.1720720720720721</v>
      </c>
      <c r="T99" s="42">
        <v>416.32</v>
      </c>
      <c r="U99" s="64"/>
      <c r="V99" s="42"/>
    </row>
    <row r="100" spans="3:22">
      <c r="C100" s="63" t="s">
        <v>444</v>
      </c>
      <c r="D100" s="40" t="s">
        <v>250</v>
      </c>
      <c r="E100" s="40"/>
      <c r="F100" s="42"/>
      <c r="G100" s="42"/>
      <c r="H100" s="42"/>
      <c r="I100" s="42"/>
      <c r="J100" s="42"/>
      <c r="K100" s="64"/>
      <c r="L100" s="42"/>
      <c r="M100" s="42"/>
      <c r="N100" s="42"/>
      <c r="O100" s="64">
        <v>1.1710304054054055</v>
      </c>
      <c r="P100" s="42">
        <v>415.95</v>
      </c>
      <c r="Q100" s="64">
        <v>1.1710304054054055</v>
      </c>
      <c r="R100" s="42">
        <v>415.95</v>
      </c>
      <c r="S100" s="64">
        <v>1.1710304054054055</v>
      </c>
      <c r="T100" s="42">
        <v>415.95</v>
      </c>
      <c r="U100" s="64"/>
      <c r="V100" s="42"/>
    </row>
    <row r="101" spans="3:22">
      <c r="C101" s="63" t="s">
        <v>445</v>
      </c>
      <c r="D101" s="40" t="s">
        <v>251</v>
      </c>
      <c r="E101" s="40"/>
      <c r="F101" s="42"/>
      <c r="G101" s="42"/>
      <c r="H101" s="42"/>
      <c r="I101" s="42"/>
      <c r="J101" s="42"/>
      <c r="K101" s="64"/>
      <c r="L101" s="42"/>
      <c r="M101" s="42"/>
      <c r="N101" s="42"/>
      <c r="O101" s="64">
        <v>1.7199887387387389</v>
      </c>
      <c r="P101" s="42">
        <v>610.94000000000005</v>
      </c>
      <c r="Q101" s="64">
        <v>1.7199887387387389</v>
      </c>
      <c r="R101" s="42">
        <v>610.94000000000005</v>
      </c>
      <c r="S101" s="64">
        <v>1.7199887387387389</v>
      </c>
      <c r="T101" s="42">
        <v>610.94000000000005</v>
      </c>
      <c r="U101" s="64"/>
      <c r="V101" s="42"/>
    </row>
    <row r="102" spans="3:22">
      <c r="C102" s="63" t="s">
        <v>446</v>
      </c>
      <c r="D102" s="40" t="s">
        <v>252</v>
      </c>
      <c r="E102" s="40"/>
      <c r="F102" s="42"/>
      <c r="G102" s="42"/>
      <c r="H102" s="42"/>
      <c r="I102" s="74">
        <v>1.7199887387387389</v>
      </c>
      <c r="J102" s="42">
        <v>610.94000000000005</v>
      </c>
      <c r="K102" s="64"/>
      <c r="L102" s="42"/>
      <c r="M102" s="42"/>
      <c r="N102" s="42"/>
      <c r="O102" s="64"/>
      <c r="P102" s="42"/>
      <c r="Q102" s="64">
        <v>1.7199887387387389</v>
      </c>
      <c r="R102" s="42">
        <v>610.94000000000005</v>
      </c>
      <c r="S102" s="64">
        <v>1.7199887387387389</v>
      </c>
      <c r="T102" s="42">
        <v>610.94000000000005</v>
      </c>
      <c r="U102" s="64"/>
      <c r="V102" s="42"/>
    </row>
    <row r="103" spans="3:22">
      <c r="C103" s="63" t="s">
        <v>447</v>
      </c>
      <c r="D103" s="40" t="s">
        <v>253</v>
      </c>
      <c r="E103" s="40"/>
      <c r="F103" s="42"/>
      <c r="G103" s="42"/>
      <c r="H103" s="42"/>
      <c r="I103" s="64"/>
      <c r="J103" s="42"/>
      <c r="K103" s="64"/>
      <c r="L103" s="42"/>
      <c r="M103" s="42"/>
      <c r="N103" s="42"/>
      <c r="O103" s="64">
        <v>1.023507882882883</v>
      </c>
      <c r="P103" s="42">
        <v>363.55</v>
      </c>
      <c r="Q103" s="64">
        <v>1.023507882882883</v>
      </c>
      <c r="R103" s="42">
        <v>363.55</v>
      </c>
      <c r="S103" s="64">
        <v>1.023507882882883</v>
      </c>
      <c r="T103" s="42">
        <v>363.55</v>
      </c>
      <c r="U103" s="64"/>
      <c r="V103" s="42"/>
    </row>
    <row r="104" spans="3:22">
      <c r="C104" s="63" t="s">
        <v>448</v>
      </c>
      <c r="D104" s="40" t="s">
        <v>254</v>
      </c>
      <c r="E104" s="40"/>
      <c r="F104" s="42"/>
      <c r="G104" s="42"/>
      <c r="H104" s="42"/>
      <c r="I104" s="74">
        <v>1.023507882882883</v>
      </c>
      <c r="J104" s="42">
        <v>363.55</v>
      </c>
      <c r="K104" s="64"/>
      <c r="L104" s="42"/>
      <c r="M104" s="42"/>
      <c r="N104" s="42"/>
      <c r="O104" s="64"/>
      <c r="P104" s="42"/>
      <c r="Q104" s="64">
        <v>1.023507882882883</v>
      </c>
      <c r="R104" s="42">
        <v>363.55</v>
      </c>
      <c r="S104" s="64">
        <v>1.023507882882883</v>
      </c>
      <c r="T104" s="42">
        <v>363.55</v>
      </c>
      <c r="U104" s="64"/>
      <c r="V104" s="42"/>
    </row>
    <row r="105" spans="3:22">
      <c r="C105" s="63" t="s">
        <v>449</v>
      </c>
      <c r="D105" s="40" t="s">
        <v>255</v>
      </c>
      <c r="E105" s="40"/>
      <c r="F105" s="42"/>
      <c r="G105" s="42"/>
      <c r="H105" s="42"/>
      <c r="I105" s="64">
        <v>2.4030771396396395</v>
      </c>
      <c r="J105" s="65">
        <v>853.57299999999998</v>
      </c>
      <c r="K105" s="64"/>
      <c r="L105" s="42"/>
      <c r="M105" s="42"/>
      <c r="N105" s="42"/>
      <c r="O105" s="64"/>
      <c r="P105" s="65"/>
      <c r="Q105" s="64">
        <v>2.4030771396396395</v>
      </c>
      <c r="R105" s="65">
        <v>853.57299999999998</v>
      </c>
      <c r="S105" s="64">
        <v>2.4030771396396395</v>
      </c>
      <c r="T105" s="65">
        <v>853.57299999999998</v>
      </c>
      <c r="U105" s="64"/>
      <c r="V105" s="42"/>
    </row>
    <row r="106" spans="3:22">
      <c r="C106" s="63" t="s">
        <v>450</v>
      </c>
      <c r="D106" s="40" t="s">
        <v>256</v>
      </c>
      <c r="E106" s="42"/>
      <c r="F106" s="42"/>
      <c r="G106" s="64"/>
      <c r="H106" s="65"/>
      <c r="I106" s="64">
        <v>2.4030771396396395</v>
      </c>
      <c r="J106" s="65">
        <v>853.57299999999998</v>
      </c>
      <c r="K106" s="42"/>
      <c r="L106" s="42"/>
      <c r="M106" s="42"/>
      <c r="N106" s="64"/>
      <c r="O106" s="64"/>
      <c r="P106" s="65"/>
      <c r="Q106" s="64">
        <v>2.4030771396396395</v>
      </c>
      <c r="R106" s="65">
        <v>853.57299999999998</v>
      </c>
      <c r="S106" s="64">
        <v>2.4030771396396395</v>
      </c>
      <c r="T106" s="65">
        <v>853.57299999999998</v>
      </c>
      <c r="U106" s="64"/>
      <c r="V106" s="42"/>
    </row>
    <row r="107" spans="3:22">
      <c r="C107" s="63" t="s">
        <v>451</v>
      </c>
      <c r="D107" s="40" t="s">
        <v>257</v>
      </c>
      <c r="E107" s="42"/>
      <c r="F107" s="42"/>
      <c r="G107" s="64"/>
      <c r="H107" s="65"/>
      <c r="I107" s="64">
        <v>3.4329673423423426</v>
      </c>
      <c r="J107" s="65">
        <v>1219.3900000000001</v>
      </c>
      <c r="K107" s="42"/>
      <c r="L107" s="42"/>
      <c r="M107" s="42"/>
      <c r="N107" s="64"/>
      <c r="O107" s="64"/>
      <c r="P107" s="65"/>
      <c r="Q107" s="64">
        <v>3.4329673423423426</v>
      </c>
      <c r="R107" s="65">
        <v>1219.3900000000001</v>
      </c>
      <c r="S107" s="64">
        <v>3.4329673423423426</v>
      </c>
      <c r="T107" s="65">
        <v>1219.3900000000001</v>
      </c>
      <c r="U107" s="64">
        <f t="shared" ref="U107:U116" si="17">V107/$I$78</f>
        <v>3.4329673423423426</v>
      </c>
      <c r="V107" s="42">
        <v>1219.3900000000001</v>
      </c>
    </row>
    <row r="108" spans="3:22" ht="31.5" customHeight="1">
      <c r="C108" s="63" t="s">
        <v>452</v>
      </c>
      <c r="D108" s="40" t="s">
        <v>258</v>
      </c>
      <c r="E108" s="42"/>
      <c r="F108" s="42"/>
      <c r="G108" s="64"/>
      <c r="H108" s="65"/>
      <c r="I108" s="64"/>
      <c r="J108" s="65"/>
      <c r="K108" s="42"/>
      <c r="L108" s="42"/>
      <c r="M108" s="42"/>
      <c r="N108" s="64"/>
      <c r="O108" s="64"/>
      <c r="P108" s="65"/>
      <c r="Q108" s="64">
        <v>3.4329673423423426</v>
      </c>
      <c r="R108" s="65">
        <v>1219.3900000000001</v>
      </c>
      <c r="S108" s="64">
        <v>3.4329673423423426</v>
      </c>
      <c r="T108" s="65">
        <v>1219.3900000000001</v>
      </c>
      <c r="U108" s="64">
        <f t="shared" si="17"/>
        <v>3.4329673423423426</v>
      </c>
      <c r="V108" s="42">
        <v>1219.3900000000001</v>
      </c>
    </row>
    <row r="109" spans="3:22" ht="30">
      <c r="C109" s="63" t="s">
        <v>453</v>
      </c>
      <c r="D109" s="40" t="s">
        <v>259</v>
      </c>
      <c r="E109" s="42"/>
      <c r="F109" s="42"/>
      <c r="G109" s="64"/>
      <c r="H109" s="65"/>
      <c r="I109" s="64"/>
      <c r="J109" s="65"/>
      <c r="K109" s="42"/>
      <c r="L109" s="42"/>
      <c r="M109" s="42"/>
      <c r="N109" s="64"/>
      <c r="O109" s="64"/>
      <c r="P109" s="65"/>
      <c r="Q109" s="64">
        <v>3.4329673423423426</v>
      </c>
      <c r="R109" s="65">
        <v>1219.3900000000001</v>
      </c>
      <c r="S109" s="64">
        <v>3.4329673423423426</v>
      </c>
      <c r="T109" s="65">
        <v>1219.3900000000001</v>
      </c>
      <c r="U109" s="64">
        <f t="shared" si="17"/>
        <v>3.4329673423423426</v>
      </c>
      <c r="V109" s="42">
        <v>1219.3900000000001</v>
      </c>
    </row>
    <row r="110" spans="3:22">
      <c r="C110" s="63" t="s">
        <v>454</v>
      </c>
      <c r="D110" s="40" t="s">
        <v>260</v>
      </c>
      <c r="E110" s="42"/>
      <c r="F110" s="42"/>
      <c r="G110" s="64"/>
      <c r="H110" s="65"/>
      <c r="I110" s="64"/>
      <c r="J110" s="65"/>
      <c r="K110" s="42"/>
      <c r="L110" s="42"/>
      <c r="M110" s="42"/>
      <c r="N110" s="64"/>
      <c r="O110" s="64"/>
      <c r="P110" s="65"/>
      <c r="Q110" s="64">
        <v>3.4329673423423426</v>
      </c>
      <c r="R110" s="65">
        <v>1219.3900000000001</v>
      </c>
      <c r="S110" s="64">
        <v>3.4329673423423426</v>
      </c>
      <c r="T110" s="65">
        <v>1219.3900000000001</v>
      </c>
      <c r="U110" s="64">
        <f t="shared" si="17"/>
        <v>3.4329673423423426</v>
      </c>
      <c r="V110" s="42">
        <v>1219.3900000000001</v>
      </c>
    </row>
    <row r="111" spans="3:22">
      <c r="C111" s="63" t="s">
        <v>455</v>
      </c>
      <c r="D111" s="40" t="s">
        <v>261</v>
      </c>
      <c r="E111" s="42"/>
      <c r="F111" s="42"/>
      <c r="G111" s="64"/>
      <c r="H111" s="65"/>
      <c r="I111" s="64"/>
      <c r="J111" s="65"/>
      <c r="K111" s="42"/>
      <c r="L111" s="42"/>
      <c r="M111" s="42"/>
      <c r="N111" s="64"/>
      <c r="O111" s="64"/>
      <c r="P111" s="65"/>
      <c r="Q111" s="64">
        <v>3.4329673423423426</v>
      </c>
      <c r="R111" s="65">
        <v>1219.3900000000001</v>
      </c>
      <c r="S111" s="64">
        <v>3.4329673423423426</v>
      </c>
      <c r="T111" s="65">
        <v>1219.3900000000001</v>
      </c>
      <c r="U111" s="64">
        <f t="shared" si="17"/>
        <v>3.4329673423423426</v>
      </c>
      <c r="V111" s="42">
        <v>1219.3900000000001</v>
      </c>
    </row>
    <row r="112" spans="3:22" ht="30">
      <c r="C112" s="63" t="s">
        <v>456</v>
      </c>
      <c r="D112" s="40" t="s">
        <v>262</v>
      </c>
      <c r="E112" s="42"/>
      <c r="F112" s="42"/>
      <c r="G112" s="64"/>
      <c r="H112" s="65"/>
      <c r="I112" s="64"/>
      <c r="J112" s="65"/>
      <c r="K112" s="42"/>
      <c r="L112" s="42"/>
      <c r="M112" s="42"/>
      <c r="N112" s="64"/>
      <c r="O112" s="64"/>
      <c r="P112" s="65"/>
      <c r="Q112" s="64">
        <v>3.4329673423423426</v>
      </c>
      <c r="R112" s="65">
        <v>1219.3900000000001</v>
      </c>
      <c r="S112" s="64">
        <v>3.4329673423423426</v>
      </c>
      <c r="T112" s="65">
        <v>1219.3900000000001</v>
      </c>
      <c r="U112" s="64">
        <f t="shared" si="17"/>
        <v>3.4329673423423426</v>
      </c>
      <c r="V112" s="42">
        <v>1219.3900000000001</v>
      </c>
    </row>
    <row r="113" spans="3:22">
      <c r="C113" s="63" t="s">
        <v>457</v>
      </c>
      <c r="D113" s="40" t="s">
        <v>263</v>
      </c>
      <c r="E113" s="42"/>
      <c r="F113" s="42"/>
      <c r="G113" s="64"/>
      <c r="H113" s="65"/>
      <c r="I113" s="64"/>
      <c r="J113" s="65"/>
      <c r="K113" s="42"/>
      <c r="L113" s="42"/>
      <c r="M113" s="42"/>
      <c r="N113" s="64"/>
      <c r="O113" s="64"/>
      <c r="P113" s="65"/>
      <c r="Q113" s="64">
        <v>3.4329673423423426</v>
      </c>
      <c r="R113" s="65">
        <v>1219.3900000000001</v>
      </c>
      <c r="S113" s="64">
        <v>3.4329673423423426</v>
      </c>
      <c r="T113" s="65">
        <v>1219.3900000000001</v>
      </c>
      <c r="U113" s="64">
        <f t="shared" si="17"/>
        <v>3.4329673423423426</v>
      </c>
      <c r="V113" s="42">
        <v>1219.3900000000001</v>
      </c>
    </row>
    <row r="114" spans="3:22">
      <c r="C114" s="63" t="s">
        <v>458</v>
      </c>
      <c r="D114" s="40" t="s">
        <v>264</v>
      </c>
      <c r="E114" s="42"/>
      <c r="F114" s="42"/>
      <c r="G114" s="64"/>
      <c r="H114" s="65"/>
      <c r="I114" s="64"/>
      <c r="J114" s="65"/>
      <c r="K114" s="42"/>
      <c r="L114" s="42"/>
      <c r="M114" s="42"/>
      <c r="N114" s="64"/>
      <c r="O114" s="64"/>
      <c r="P114" s="65"/>
      <c r="Q114" s="64">
        <v>3.4329673423423426</v>
      </c>
      <c r="R114" s="65">
        <v>1219.3900000000001</v>
      </c>
      <c r="S114" s="64">
        <v>3.4329673423423426</v>
      </c>
      <c r="T114" s="65">
        <v>1219.3900000000001</v>
      </c>
      <c r="U114" s="64">
        <f t="shared" si="17"/>
        <v>3.4329673423423426</v>
      </c>
      <c r="V114" s="42">
        <v>1219.3900000000001</v>
      </c>
    </row>
    <row r="115" spans="3:22" ht="31.5" customHeight="1">
      <c r="C115" s="63" t="s">
        <v>737</v>
      </c>
      <c r="D115" s="40" t="s">
        <v>265</v>
      </c>
      <c r="E115" s="42"/>
      <c r="F115" s="42"/>
      <c r="G115" s="64"/>
      <c r="H115" s="65"/>
      <c r="I115" s="64"/>
      <c r="J115" s="65"/>
      <c r="K115" s="42"/>
      <c r="L115" s="42"/>
      <c r="M115" s="42"/>
      <c r="N115" s="64"/>
      <c r="O115" s="64"/>
      <c r="P115" s="65"/>
      <c r="Q115" s="64">
        <v>3.4329673423423426</v>
      </c>
      <c r="R115" s="65">
        <v>1219.3900000000001</v>
      </c>
      <c r="S115" s="64">
        <v>3.4329673423423426</v>
      </c>
      <c r="T115" s="65">
        <v>1219.3900000000001</v>
      </c>
      <c r="U115" s="64">
        <f t="shared" si="17"/>
        <v>3.4329673423423426</v>
      </c>
      <c r="V115" s="42">
        <v>1219.3900000000001</v>
      </c>
    </row>
    <row r="116" spans="3:22">
      <c r="C116" s="63" t="s">
        <v>459</v>
      </c>
      <c r="D116" s="40" t="s">
        <v>266</v>
      </c>
      <c r="E116" s="42"/>
      <c r="F116" s="42"/>
      <c r="G116" s="64"/>
      <c r="H116" s="65"/>
      <c r="I116" s="64"/>
      <c r="J116" s="65"/>
      <c r="K116" s="42"/>
      <c r="L116" s="42"/>
      <c r="M116" s="42"/>
      <c r="N116" s="64"/>
      <c r="O116" s="64"/>
      <c r="P116" s="65"/>
      <c r="Q116" s="64">
        <v>3.4357826576576582</v>
      </c>
      <c r="R116" s="65">
        <v>1219.3900000000001</v>
      </c>
      <c r="S116" s="64">
        <v>3.4357826576576582</v>
      </c>
      <c r="T116" s="65">
        <v>1219.3900000000001</v>
      </c>
      <c r="U116" s="64">
        <f t="shared" si="17"/>
        <v>3.4329673423423426</v>
      </c>
      <c r="V116" s="42">
        <v>1219.3900000000001</v>
      </c>
    </row>
    <row r="117" spans="3:22">
      <c r="C117" s="63" t="s">
        <v>460</v>
      </c>
      <c r="D117" s="40" t="s">
        <v>267</v>
      </c>
      <c r="E117" s="40"/>
      <c r="F117" s="42"/>
      <c r="G117" s="42"/>
      <c r="H117" s="42"/>
      <c r="I117" s="64"/>
      <c r="J117" s="42"/>
      <c r="K117" s="64"/>
      <c r="L117" s="42"/>
      <c r="M117" s="42"/>
      <c r="N117" s="42"/>
      <c r="O117" s="64"/>
      <c r="P117" s="42"/>
      <c r="Q117" s="64">
        <v>1.0138513513513514</v>
      </c>
      <c r="R117" s="42">
        <v>360.12</v>
      </c>
      <c r="S117" s="64">
        <v>1.0138513513513514</v>
      </c>
      <c r="T117" s="42">
        <v>360.12</v>
      </c>
      <c r="U117" s="64"/>
      <c r="V117" s="42"/>
    </row>
    <row r="118" spans="3:22">
      <c r="C118" s="63" t="s">
        <v>461</v>
      </c>
      <c r="D118" s="40" t="s">
        <v>268</v>
      </c>
      <c r="E118" s="40"/>
      <c r="F118" s="42"/>
      <c r="G118" s="42"/>
      <c r="H118" s="42"/>
      <c r="I118" s="64"/>
      <c r="J118" s="42"/>
      <c r="K118" s="64"/>
      <c r="L118" s="42"/>
      <c r="M118" s="42"/>
      <c r="N118" s="42"/>
      <c r="O118" s="64">
        <v>1.0138513513513514</v>
      </c>
      <c r="P118" s="42">
        <v>360.12</v>
      </c>
      <c r="Q118" s="64">
        <v>1.0138513513513514</v>
      </c>
      <c r="R118" s="42">
        <v>360.12</v>
      </c>
      <c r="S118" s="64">
        <v>1.0138513513513514</v>
      </c>
      <c r="T118" s="42">
        <v>360.12</v>
      </c>
      <c r="U118" s="64"/>
      <c r="V118" s="42"/>
    </row>
    <row r="119" spans="3:22">
      <c r="C119" s="63" t="s">
        <v>462</v>
      </c>
      <c r="D119" s="40" t="s">
        <v>269</v>
      </c>
      <c r="E119" s="40"/>
      <c r="F119" s="42"/>
      <c r="G119" s="42"/>
      <c r="H119" s="42"/>
      <c r="I119" s="64"/>
      <c r="J119" s="42"/>
      <c r="K119" s="64"/>
      <c r="L119" s="42"/>
      <c r="M119" s="42"/>
      <c r="N119" s="42"/>
      <c r="O119" s="64"/>
      <c r="P119" s="42"/>
      <c r="Q119" s="64">
        <v>0.9964527027027027</v>
      </c>
      <c r="R119" s="42">
        <v>353.94</v>
      </c>
      <c r="S119" s="64">
        <v>0.9964527027027027</v>
      </c>
      <c r="T119" s="42">
        <v>353.94</v>
      </c>
      <c r="U119" s="64">
        <f t="shared" ref="U119:U120" si="18">V119/$I$78</f>
        <v>0.9964527027027027</v>
      </c>
      <c r="V119" s="42">
        <v>353.94</v>
      </c>
    </row>
    <row r="120" spans="3:22">
      <c r="C120" s="63" t="s">
        <v>463</v>
      </c>
      <c r="D120" s="40" t="s">
        <v>270</v>
      </c>
      <c r="E120" s="40"/>
      <c r="F120" s="42"/>
      <c r="G120" s="42"/>
      <c r="H120" s="42"/>
      <c r="I120" s="64"/>
      <c r="J120" s="42"/>
      <c r="K120" s="64"/>
      <c r="L120" s="42"/>
      <c r="M120" s="42"/>
      <c r="N120" s="42"/>
      <c r="O120" s="64">
        <v>0.9964527027027027</v>
      </c>
      <c r="P120" s="42">
        <v>353.94</v>
      </c>
      <c r="Q120" s="64">
        <v>0.9964527027027027</v>
      </c>
      <c r="R120" s="42">
        <v>353.94</v>
      </c>
      <c r="S120" s="64">
        <v>0.9964527027027027</v>
      </c>
      <c r="T120" s="42">
        <v>353.94</v>
      </c>
      <c r="U120" s="64">
        <f t="shared" si="18"/>
        <v>0.9964527027027027</v>
      </c>
      <c r="V120" s="42">
        <v>353.94</v>
      </c>
    </row>
    <row r="121" spans="3:22">
      <c r="C121" s="63" t="s">
        <v>464</v>
      </c>
      <c r="D121" s="40" t="s">
        <v>271</v>
      </c>
      <c r="E121" s="40"/>
      <c r="F121" s="42"/>
      <c r="G121" s="64"/>
      <c r="H121" s="42"/>
      <c r="I121" s="64"/>
      <c r="J121" s="42"/>
      <c r="K121" s="64"/>
      <c r="L121" s="42"/>
      <c r="M121" s="42"/>
      <c r="N121" s="42"/>
      <c r="O121" s="64">
        <v>1.4898930180180181</v>
      </c>
      <c r="P121" s="42">
        <v>529.21</v>
      </c>
      <c r="Q121" s="64">
        <v>1.4898930180180181</v>
      </c>
      <c r="R121" s="42">
        <v>529.21</v>
      </c>
      <c r="S121" s="64">
        <v>1.4898930180180181</v>
      </c>
      <c r="T121" s="42">
        <v>529.21</v>
      </c>
      <c r="U121" s="64"/>
      <c r="V121" s="42"/>
    </row>
    <row r="122" spans="3:22">
      <c r="C122" s="63" t="s">
        <v>465</v>
      </c>
      <c r="D122" s="40" t="s">
        <v>272</v>
      </c>
      <c r="E122" s="41">
        <v>2.0083333333333333</v>
      </c>
      <c r="F122" s="42">
        <v>713.36</v>
      </c>
      <c r="G122" s="41">
        <v>2.0083333333333333</v>
      </c>
      <c r="H122" s="42">
        <v>713.36</v>
      </c>
      <c r="I122" s="41">
        <v>2.0083333333333333</v>
      </c>
      <c r="J122" s="42">
        <v>713.36</v>
      </c>
      <c r="K122" s="41">
        <v>2.0083333333333333</v>
      </c>
      <c r="L122" s="42">
        <v>713.36</v>
      </c>
      <c r="M122" s="42"/>
      <c r="N122" s="42"/>
      <c r="O122" s="42"/>
      <c r="P122" s="42"/>
      <c r="Q122" s="41">
        <v>2.0083333333333333</v>
      </c>
      <c r="R122" s="42">
        <v>713.36</v>
      </c>
      <c r="S122" s="41">
        <v>2.0083333333333333</v>
      </c>
      <c r="T122" s="42">
        <v>713.36</v>
      </c>
      <c r="U122" s="64"/>
      <c r="V122" s="42"/>
    </row>
    <row r="123" spans="3:22" ht="30">
      <c r="C123" s="63" t="s">
        <v>596</v>
      </c>
      <c r="D123" s="40" t="s">
        <v>301</v>
      </c>
      <c r="E123" s="41"/>
      <c r="F123" s="42"/>
      <c r="G123" s="41">
        <v>0.311</v>
      </c>
      <c r="H123" s="42">
        <v>110.48</v>
      </c>
      <c r="I123" s="41">
        <v>0.311</v>
      </c>
      <c r="J123" s="42">
        <v>110.48</v>
      </c>
      <c r="K123" s="41"/>
      <c r="L123" s="42"/>
      <c r="M123" s="42"/>
      <c r="N123" s="42"/>
      <c r="O123" s="42"/>
      <c r="P123" s="42"/>
      <c r="Q123" s="41"/>
      <c r="R123" s="42"/>
      <c r="S123" s="41"/>
      <c r="T123" s="42"/>
      <c r="U123" s="64"/>
      <c r="V123" s="42"/>
    </row>
    <row r="124" spans="3:22" ht="30">
      <c r="C124" s="63" t="s">
        <v>597</v>
      </c>
      <c r="D124" s="40" t="s">
        <v>302</v>
      </c>
      <c r="E124" s="41"/>
      <c r="F124" s="42"/>
      <c r="G124" s="41">
        <v>0.27900000000000003</v>
      </c>
      <c r="H124" s="42">
        <v>99.12</v>
      </c>
      <c r="I124" s="41">
        <v>0.27900000000000003</v>
      </c>
      <c r="J124" s="42">
        <v>99.12</v>
      </c>
      <c r="K124" s="41"/>
      <c r="L124" s="42"/>
      <c r="M124" s="42"/>
      <c r="N124" s="42"/>
      <c r="O124" s="42"/>
      <c r="P124" s="42"/>
      <c r="Q124" s="41"/>
      <c r="R124" s="42"/>
      <c r="S124" s="41"/>
      <c r="T124" s="42"/>
      <c r="U124" s="64"/>
      <c r="V124" s="42"/>
    </row>
    <row r="125" spans="3:22">
      <c r="C125" s="63" t="s">
        <v>733</v>
      </c>
      <c r="D125" s="40" t="s">
        <v>734</v>
      </c>
      <c r="E125" s="61"/>
      <c r="F125" s="62"/>
      <c r="G125" s="61"/>
      <c r="H125" s="62"/>
      <c r="I125" s="61"/>
      <c r="J125" s="62"/>
      <c r="K125" s="61"/>
      <c r="L125" s="62"/>
      <c r="M125" s="62"/>
      <c r="N125" s="62"/>
      <c r="O125" s="62"/>
      <c r="P125" s="62"/>
      <c r="Q125" s="61"/>
      <c r="R125" s="62"/>
      <c r="S125" s="41"/>
      <c r="T125" s="42"/>
      <c r="U125" s="64">
        <f>V125/$I$78</f>
        <v>3.461936936936937</v>
      </c>
      <c r="V125" s="42">
        <v>1229.68</v>
      </c>
    </row>
    <row r="126" spans="3:22" ht="27" customHeight="1">
      <c r="C126" s="63" t="s">
        <v>466</v>
      </c>
      <c r="D126" s="40" t="s">
        <v>273</v>
      </c>
      <c r="E126" s="40"/>
      <c r="F126" s="42"/>
      <c r="G126" s="64"/>
      <c r="H126" s="42"/>
      <c r="I126" s="64"/>
      <c r="J126" s="42"/>
      <c r="K126" s="64"/>
      <c r="L126" s="42"/>
      <c r="M126" s="42"/>
      <c r="N126" s="42"/>
      <c r="O126" s="64">
        <v>1.86</v>
      </c>
      <c r="P126" s="65">
        <v>660.55</v>
      </c>
      <c r="Q126" s="64">
        <v>1.86</v>
      </c>
      <c r="R126" s="65">
        <v>660.55</v>
      </c>
      <c r="S126" s="64">
        <f>T126/$I$78</f>
        <v>1.8596565315315314</v>
      </c>
      <c r="T126" s="65">
        <v>660.55</v>
      </c>
      <c r="U126" s="64">
        <f>V126/$I$78</f>
        <v>1.8596565315315314</v>
      </c>
      <c r="V126" s="42">
        <v>660.55</v>
      </c>
    </row>
    <row r="127" spans="3:22" ht="27" customHeight="1">
      <c r="C127" s="63" t="s">
        <v>467</v>
      </c>
      <c r="D127" s="40" t="s">
        <v>274</v>
      </c>
      <c r="E127" s="40"/>
      <c r="F127" s="42"/>
      <c r="G127" s="64"/>
      <c r="H127" s="42"/>
      <c r="I127" s="64"/>
      <c r="J127" s="42"/>
      <c r="K127" s="64"/>
      <c r="L127" s="42"/>
      <c r="M127" s="42"/>
      <c r="N127" s="42"/>
      <c r="O127" s="64">
        <v>1.6469594594594594</v>
      </c>
      <c r="P127" s="65">
        <v>585</v>
      </c>
      <c r="Q127" s="64">
        <v>1.6469594594594594</v>
      </c>
      <c r="R127" s="65">
        <v>585</v>
      </c>
      <c r="S127" s="64">
        <f>T127/$I$78</f>
        <v>1.6469594594594594</v>
      </c>
      <c r="T127" s="65">
        <v>585</v>
      </c>
      <c r="U127" s="64">
        <f>V127/$I$78</f>
        <v>1.6469594594594594</v>
      </c>
      <c r="V127" s="42">
        <v>585</v>
      </c>
    </row>
    <row r="128" spans="3:22">
      <c r="C128" s="63" t="s">
        <v>468</v>
      </c>
      <c r="D128" s="40" t="s">
        <v>275</v>
      </c>
      <c r="E128" s="40"/>
      <c r="F128" s="42"/>
      <c r="G128" s="64"/>
      <c r="H128" s="42"/>
      <c r="I128" s="64"/>
      <c r="J128" s="42"/>
      <c r="K128" s="64"/>
      <c r="L128" s="42"/>
      <c r="M128" s="42"/>
      <c r="N128" s="42"/>
      <c r="O128" s="64">
        <v>1.1687218468468468</v>
      </c>
      <c r="P128" s="42">
        <v>415.13</v>
      </c>
      <c r="Q128" s="64">
        <v>1.1687218468468468</v>
      </c>
      <c r="R128" s="42">
        <v>415.13</v>
      </c>
      <c r="S128" s="64">
        <v>1.1687218468468468</v>
      </c>
      <c r="T128" s="42">
        <v>415.13</v>
      </c>
      <c r="U128" s="64"/>
      <c r="V128" s="42"/>
    </row>
    <row r="129" spans="3:22">
      <c r="C129" s="63" t="s">
        <v>469</v>
      </c>
      <c r="D129" s="40" t="s">
        <v>276</v>
      </c>
      <c r="E129" s="40"/>
      <c r="F129" s="42"/>
      <c r="G129" s="64"/>
      <c r="H129" s="42"/>
      <c r="I129" s="64"/>
      <c r="J129" s="42"/>
      <c r="K129" s="64"/>
      <c r="L129" s="42"/>
      <c r="M129" s="42"/>
      <c r="N129" s="42"/>
      <c r="O129" s="64"/>
      <c r="P129" s="42"/>
      <c r="Q129" s="64">
        <v>1.1687218468468468</v>
      </c>
      <c r="R129" s="42">
        <v>415.13</v>
      </c>
      <c r="S129" s="64">
        <v>1.1687218468468468</v>
      </c>
      <c r="T129" s="42">
        <v>415.13</v>
      </c>
      <c r="U129" s="64"/>
      <c r="V129" s="42"/>
    </row>
    <row r="130" spans="3:22">
      <c r="C130" s="63" t="s">
        <v>470</v>
      </c>
      <c r="D130" s="40" t="s">
        <v>277</v>
      </c>
      <c r="E130" s="42"/>
      <c r="F130" s="42"/>
      <c r="G130" s="64"/>
      <c r="H130" s="41"/>
      <c r="I130" s="74">
        <v>2.4030771396396395</v>
      </c>
      <c r="J130" s="65">
        <v>853.57299999999998</v>
      </c>
      <c r="K130" s="42"/>
      <c r="L130" s="42"/>
      <c r="M130" s="42"/>
      <c r="N130" s="64"/>
      <c r="O130" s="64">
        <v>0</v>
      </c>
      <c r="P130" s="65">
        <v>0</v>
      </c>
      <c r="Q130" s="64">
        <v>2.4030771396396395</v>
      </c>
      <c r="R130" s="65">
        <v>853.57299999999998</v>
      </c>
      <c r="S130" s="64">
        <v>2.4030771396396395</v>
      </c>
      <c r="T130" s="65">
        <v>853.57299999999998</v>
      </c>
      <c r="U130" s="64">
        <f>V130/$I$78</f>
        <v>2.4030771396396395</v>
      </c>
      <c r="V130" s="42">
        <v>853.57299999999998</v>
      </c>
    </row>
    <row r="131" spans="3:22">
      <c r="C131" s="63" t="s">
        <v>471</v>
      </c>
      <c r="D131" s="40" t="s">
        <v>278</v>
      </c>
      <c r="E131" s="40"/>
      <c r="F131" s="42"/>
      <c r="G131" s="64"/>
      <c r="H131" s="42"/>
      <c r="I131" s="64"/>
      <c r="J131" s="42"/>
      <c r="K131" s="64"/>
      <c r="L131" s="42"/>
      <c r="M131" s="42"/>
      <c r="N131" s="42"/>
      <c r="O131" s="64">
        <v>1.1249436936936936</v>
      </c>
      <c r="P131" s="42">
        <v>399.58</v>
      </c>
      <c r="Q131" s="64"/>
      <c r="R131" s="42"/>
      <c r="S131" s="64"/>
      <c r="T131" s="42"/>
      <c r="U131" s="64"/>
      <c r="V131" s="42"/>
    </row>
    <row r="132" spans="3:22">
      <c r="C132" s="63" t="s">
        <v>472</v>
      </c>
      <c r="D132" s="40" t="s">
        <v>279</v>
      </c>
      <c r="E132" s="40"/>
      <c r="F132" s="42"/>
      <c r="G132" s="64"/>
      <c r="H132" s="42"/>
      <c r="I132" s="64"/>
      <c r="J132" s="42"/>
      <c r="K132" s="64"/>
      <c r="L132" s="42"/>
      <c r="M132" s="42"/>
      <c r="N132" s="42"/>
      <c r="O132" s="64"/>
      <c r="P132" s="42"/>
      <c r="Q132" s="64">
        <v>1.1249436936936936</v>
      </c>
      <c r="R132" s="42">
        <v>399.58</v>
      </c>
      <c r="S132" s="64">
        <v>1.1249436936936936</v>
      </c>
      <c r="T132" s="42">
        <v>399.58</v>
      </c>
      <c r="U132" s="64"/>
      <c r="V132" s="42"/>
    </row>
    <row r="133" spans="3:22">
      <c r="C133" s="63" t="s">
        <v>473</v>
      </c>
      <c r="D133" s="40" t="s">
        <v>280</v>
      </c>
      <c r="E133" s="40"/>
      <c r="F133" s="42"/>
      <c r="G133" s="64"/>
      <c r="H133" s="42"/>
      <c r="I133" s="64"/>
      <c r="J133" s="42"/>
      <c r="K133" s="64"/>
      <c r="L133" s="42"/>
      <c r="M133" s="42"/>
      <c r="N133" s="42"/>
      <c r="O133" s="64"/>
      <c r="P133" s="42"/>
      <c r="Q133" s="64">
        <v>1.6762668918918919</v>
      </c>
      <c r="R133" s="42">
        <v>595.41</v>
      </c>
      <c r="S133" s="64">
        <v>1.6762668918918919</v>
      </c>
      <c r="T133" s="42">
        <v>595.41</v>
      </c>
      <c r="U133" s="64"/>
      <c r="V133" s="42"/>
    </row>
    <row r="134" spans="3:22">
      <c r="C134" s="63" t="s">
        <v>474</v>
      </c>
      <c r="D134" s="40" t="s">
        <v>281</v>
      </c>
      <c r="E134" s="73">
        <v>0.9909628378378379</v>
      </c>
      <c r="F134" s="42">
        <v>351.99</v>
      </c>
      <c r="G134" s="64">
        <v>0.9909628378378379</v>
      </c>
      <c r="H134" s="42">
        <v>351.99</v>
      </c>
      <c r="I134" s="74">
        <v>0.9909628378378379</v>
      </c>
      <c r="J134" s="42">
        <v>351.99</v>
      </c>
      <c r="K134" s="64">
        <v>0.9909628378378379</v>
      </c>
      <c r="L134" s="42">
        <v>351.99</v>
      </c>
      <c r="M134" s="64">
        <v>1.430855855855856</v>
      </c>
      <c r="N134" s="42">
        <v>508.24</v>
      </c>
      <c r="O134" s="64"/>
      <c r="P134" s="42"/>
      <c r="Q134" s="64">
        <v>0.9909628378378379</v>
      </c>
      <c r="R134" s="42">
        <v>351.99</v>
      </c>
      <c r="S134" s="64">
        <v>0.9909628378378379</v>
      </c>
      <c r="T134" s="42">
        <v>351.99</v>
      </c>
      <c r="U134" s="64"/>
      <c r="V134" s="42"/>
    </row>
    <row r="135" spans="3:22">
      <c r="C135" s="63" t="s">
        <v>475</v>
      </c>
      <c r="D135" s="40" t="s">
        <v>282</v>
      </c>
      <c r="E135" s="73">
        <v>0.9909628378378379</v>
      </c>
      <c r="F135" s="42">
        <v>351.99</v>
      </c>
      <c r="G135" s="64">
        <v>0.9909628378378379</v>
      </c>
      <c r="H135" s="42">
        <v>351.99</v>
      </c>
      <c r="I135" s="74">
        <v>0.9909628378378379</v>
      </c>
      <c r="J135" s="42">
        <v>351.99</v>
      </c>
      <c r="K135" s="64">
        <v>0.9909628378378379</v>
      </c>
      <c r="L135" s="42">
        <v>351.99</v>
      </c>
      <c r="M135" s="64">
        <v>1.430855855855856</v>
      </c>
      <c r="N135" s="42">
        <v>508.24</v>
      </c>
      <c r="O135" s="64"/>
      <c r="P135" s="42"/>
      <c r="Q135" s="64">
        <v>0.9909628378378379</v>
      </c>
      <c r="R135" s="42">
        <v>351.99</v>
      </c>
      <c r="S135" s="64">
        <v>0.9909628378378379</v>
      </c>
      <c r="T135" s="42">
        <v>351.99</v>
      </c>
      <c r="U135" s="64"/>
      <c r="V135" s="42"/>
    </row>
    <row r="136" spans="3:22" ht="30">
      <c r="C136" s="63" t="s">
        <v>476</v>
      </c>
      <c r="D136" s="40" t="s">
        <v>283</v>
      </c>
      <c r="E136" s="40"/>
      <c r="F136" s="42"/>
      <c r="G136" s="42"/>
      <c r="H136" s="42"/>
      <c r="I136" s="42"/>
      <c r="J136" s="42"/>
      <c r="K136" s="64"/>
      <c r="L136" s="42"/>
      <c r="M136" s="42"/>
      <c r="N136" s="42"/>
      <c r="O136" s="64">
        <v>20.163006756756758</v>
      </c>
      <c r="P136" s="42">
        <v>7161.9</v>
      </c>
      <c r="Q136" s="64">
        <v>20.163006756756758</v>
      </c>
      <c r="R136" s="42">
        <v>7161.9</v>
      </c>
      <c r="S136" s="64">
        <v>20.163006756756758</v>
      </c>
      <c r="T136" s="42">
        <v>7161.9</v>
      </c>
      <c r="U136" s="64"/>
      <c r="V136" s="42"/>
    </row>
    <row r="137" spans="3:22">
      <c r="C137" s="63" t="s">
        <v>477</v>
      </c>
      <c r="D137" s="40" t="s">
        <v>284</v>
      </c>
      <c r="E137" s="40"/>
      <c r="F137" s="42"/>
      <c r="G137" s="42"/>
      <c r="H137" s="42"/>
      <c r="I137" s="42"/>
      <c r="J137" s="42"/>
      <c r="K137" s="64"/>
      <c r="L137" s="42"/>
      <c r="M137" s="42"/>
      <c r="N137" s="42"/>
      <c r="O137" s="64"/>
      <c r="P137" s="42"/>
      <c r="Q137" s="64">
        <v>1.0138513513513514</v>
      </c>
      <c r="R137" s="42">
        <v>360.12</v>
      </c>
      <c r="S137" s="64">
        <v>1.0138513513513514</v>
      </c>
      <c r="T137" s="42">
        <v>360.12</v>
      </c>
      <c r="U137" s="64"/>
      <c r="V137" s="42"/>
    </row>
    <row r="138" spans="3:22">
      <c r="C138" s="63" t="s">
        <v>478</v>
      </c>
      <c r="D138" s="40" t="s">
        <v>285</v>
      </c>
      <c r="E138" s="40"/>
      <c r="F138" s="42"/>
      <c r="G138" s="42"/>
      <c r="H138" s="42"/>
      <c r="I138" s="42"/>
      <c r="J138" s="42"/>
      <c r="K138" s="64"/>
      <c r="L138" s="42"/>
      <c r="M138" s="42"/>
      <c r="N138" s="42"/>
      <c r="O138" s="64">
        <v>1.0138513513513514</v>
      </c>
      <c r="P138" s="42">
        <v>360.12</v>
      </c>
      <c r="Q138" s="64">
        <v>1.0138513513513514</v>
      </c>
      <c r="R138" s="42">
        <v>360.12</v>
      </c>
      <c r="S138" s="64">
        <v>1.0138513513513514</v>
      </c>
      <c r="T138" s="42">
        <v>360.12</v>
      </c>
      <c r="U138" s="64"/>
      <c r="V138" s="42"/>
    </row>
    <row r="139" spans="3:22">
      <c r="C139" s="63" t="s">
        <v>479</v>
      </c>
      <c r="D139" s="40" t="s">
        <v>286</v>
      </c>
      <c r="E139" s="73">
        <v>0.98795045045045049</v>
      </c>
      <c r="F139" s="42">
        <v>350.92</v>
      </c>
      <c r="G139" s="42"/>
      <c r="H139" s="42"/>
      <c r="I139" s="42"/>
      <c r="J139" s="42"/>
      <c r="K139" s="64"/>
      <c r="L139" s="42"/>
      <c r="M139" s="42"/>
      <c r="N139" s="42"/>
      <c r="O139" s="64"/>
      <c r="P139" s="42"/>
      <c r="Q139" s="64">
        <v>0.98795045045045049</v>
      </c>
      <c r="R139" s="42">
        <v>350.92</v>
      </c>
      <c r="S139" s="64">
        <v>0.98795045045045049</v>
      </c>
      <c r="T139" s="42">
        <v>350.92</v>
      </c>
      <c r="U139" s="64"/>
      <c r="V139" s="42"/>
    </row>
    <row r="140" spans="3:22">
      <c r="C140" s="63" t="s">
        <v>480</v>
      </c>
      <c r="D140" s="40" t="s">
        <v>287</v>
      </c>
      <c r="E140" s="40"/>
      <c r="F140" s="42"/>
      <c r="G140" s="42"/>
      <c r="H140" s="42"/>
      <c r="I140" s="42"/>
      <c r="J140" s="42"/>
      <c r="K140" s="64"/>
      <c r="L140" s="42"/>
      <c r="M140" s="42"/>
      <c r="N140" s="42"/>
      <c r="O140" s="64"/>
      <c r="P140" s="42"/>
      <c r="Q140" s="64">
        <v>1.3326295045045047</v>
      </c>
      <c r="R140" s="42">
        <v>473.35</v>
      </c>
      <c r="S140" s="64">
        <v>1.3326295045045047</v>
      </c>
      <c r="T140" s="42">
        <v>473.35</v>
      </c>
      <c r="U140" s="64"/>
      <c r="V140" s="42"/>
    </row>
    <row r="141" spans="3:22">
      <c r="C141" s="63" t="s">
        <v>481</v>
      </c>
      <c r="D141" s="40" t="s">
        <v>288</v>
      </c>
      <c r="E141" s="40"/>
      <c r="F141" s="42"/>
      <c r="G141" s="42"/>
      <c r="H141" s="42"/>
      <c r="I141" s="42"/>
      <c r="J141" s="42"/>
      <c r="K141" s="64"/>
      <c r="L141" s="42"/>
      <c r="M141" s="42"/>
      <c r="N141" s="42"/>
      <c r="O141" s="64">
        <v>1.0821790540540541</v>
      </c>
      <c r="P141" s="42">
        <v>384.39</v>
      </c>
      <c r="Q141" s="64">
        <v>1.0821790540540541</v>
      </c>
      <c r="R141" s="42">
        <v>384.39</v>
      </c>
      <c r="S141" s="64">
        <v>1.0821790540540541</v>
      </c>
      <c r="T141" s="42">
        <v>384.39</v>
      </c>
      <c r="U141" s="64"/>
      <c r="V141" s="42"/>
    </row>
    <row r="142" spans="3:22">
      <c r="C142" s="63" t="s">
        <v>482</v>
      </c>
      <c r="D142" s="40" t="s">
        <v>289</v>
      </c>
      <c r="E142" s="40"/>
      <c r="F142" s="42"/>
      <c r="G142" s="42"/>
      <c r="H142" s="42"/>
      <c r="I142" s="42"/>
      <c r="J142" s="42"/>
      <c r="K142" s="64"/>
      <c r="L142" s="42"/>
      <c r="M142" s="42"/>
      <c r="N142" s="42"/>
      <c r="O142" s="64"/>
      <c r="P142" s="42"/>
      <c r="Q142" s="64">
        <v>1.0821790540540541</v>
      </c>
      <c r="R142" s="42">
        <v>384.39</v>
      </c>
      <c r="S142" s="64">
        <v>1.0821790540540541</v>
      </c>
      <c r="T142" s="42">
        <v>384.39</v>
      </c>
      <c r="U142" s="64"/>
      <c r="V142" s="42"/>
    </row>
    <row r="143" spans="3:22">
      <c r="C143" s="63" t="s">
        <v>483</v>
      </c>
      <c r="D143" s="40" t="s">
        <v>290</v>
      </c>
      <c r="E143" s="40"/>
      <c r="F143" s="42"/>
      <c r="G143" s="42"/>
      <c r="H143" s="42"/>
      <c r="I143" s="42"/>
      <c r="J143" s="42"/>
      <c r="K143" s="64"/>
      <c r="L143" s="42"/>
      <c r="M143" s="42"/>
      <c r="N143" s="42"/>
      <c r="O143" s="64">
        <v>1.0526463963963963</v>
      </c>
      <c r="P143" s="42">
        <v>373.9</v>
      </c>
      <c r="Q143" s="64">
        <v>1.0526463963963963</v>
      </c>
      <c r="R143" s="42">
        <v>373.9</v>
      </c>
      <c r="S143" s="64">
        <v>1.0526463963963963</v>
      </c>
      <c r="T143" s="42">
        <v>373.9</v>
      </c>
      <c r="U143" s="64"/>
      <c r="V143" s="42"/>
    </row>
    <row r="144" spans="3:22">
      <c r="C144" s="63" t="s">
        <v>484</v>
      </c>
      <c r="D144" s="40" t="s">
        <v>291</v>
      </c>
      <c r="E144" s="40"/>
      <c r="F144" s="42"/>
      <c r="G144" s="42"/>
      <c r="H144" s="42"/>
      <c r="I144" s="42"/>
      <c r="J144" s="42"/>
      <c r="K144" s="64"/>
      <c r="L144" s="42"/>
      <c r="M144" s="42"/>
      <c r="N144" s="42"/>
      <c r="O144" s="64"/>
      <c r="P144" s="42"/>
      <c r="Q144" s="64">
        <v>1.0526463963963963</v>
      </c>
      <c r="R144" s="42">
        <v>373.9</v>
      </c>
      <c r="S144" s="64">
        <v>1.0526463963963963</v>
      </c>
      <c r="T144" s="42">
        <v>373.9</v>
      </c>
      <c r="U144" s="64"/>
      <c r="V144" s="42"/>
    </row>
    <row r="145" spans="3:22">
      <c r="C145" s="63" t="s">
        <v>600</v>
      </c>
      <c r="D145" s="40" t="s">
        <v>601</v>
      </c>
      <c r="E145" s="40"/>
      <c r="F145" s="42"/>
      <c r="G145" s="42"/>
      <c r="H145" s="42"/>
      <c r="I145" s="42"/>
      <c r="J145" s="42"/>
      <c r="K145" s="64"/>
      <c r="L145" s="42"/>
      <c r="M145" s="42"/>
      <c r="N145" s="42"/>
      <c r="O145" s="64"/>
      <c r="P145" s="42"/>
      <c r="Q145" s="64">
        <v>1.0526463963963963</v>
      </c>
      <c r="R145" s="42">
        <v>373.9</v>
      </c>
      <c r="S145" s="64">
        <v>1.0526463963963963</v>
      </c>
      <c r="T145" s="42">
        <v>373.9</v>
      </c>
      <c r="U145" s="42"/>
      <c r="V145" s="64"/>
    </row>
    <row r="146" spans="3:22">
      <c r="C146" s="63" t="s">
        <v>485</v>
      </c>
      <c r="D146" s="40" t="s">
        <v>292</v>
      </c>
      <c r="E146" s="40"/>
      <c r="F146" s="42"/>
      <c r="G146" s="42"/>
      <c r="H146" s="42"/>
      <c r="I146" s="42"/>
      <c r="J146" s="42"/>
      <c r="K146" s="64"/>
      <c r="L146" s="42"/>
      <c r="M146" s="42"/>
      <c r="N146" s="42"/>
      <c r="O146" s="64">
        <v>1.0525337837837838</v>
      </c>
      <c r="P146" s="42">
        <v>373.86</v>
      </c>
      <c r="Q146" s="64">
        <v>1.0525337837837838</v>
      </c>
      <c r="R146" s="42">
        <v>373.86</v>
      </c>
      <c r="S146" s="64">
        <v>1.0525337837837838</v>
      </c>
      <c r="T146" s="42">
        <v>373.86</v>
      </c>
      <c r="U146" s="64"/>
      <c r="V146" s="42"/>
    </row>
    <row r="147" spans="3:22" ht="25.5" customHeight="1">
      <c r="C147" s="63" t="s">
        <v>486</v>
      </c>
      <c r="D147" s="40" t="s">
        <v>293</v>
      </c>
      <c r="E147" s="40"/>
      <c r="F147" s="42"/>
      <c r="G147" s="42"/>
      <c r="H147" s="42"/>
      <c r="I147" s="42"/>
      <c r="J147" s="42"/>
      <c r="K147" s="64"/>
      <c r="L147" s="42"/>
      <c r="M147" s="42"/>
      <c r="N147" s="42"/>
      <c r="O147" s="64"/>
      <c r="P147" s="42"/>
      <c r="Q147" s="64">
        <v>1.0525337837837838</v>
      </c>
      <c r="R147" s="42">
        <v>373.86</v>
      </c>
      <c r="S147" s="64">
        <v>1.0525337837837838</v>
      </c>
      <c r="T147" s="42">
        <v>373.86</v>
      </c>
      <c r="U147" s="64"/>
      <c r="V147" s="42"/>
    </row>
    <row r="148" spans="3:22" ht="25.5" customHeight="1">
      <c r="C148" s="63" t="s">
        <v>487</v>
      </c>
      <c r="D148" s="40" t="s">
        <v>294</v>
      </c>
      <c r="E148" s="40"/>
      <c r="F148" s="42"/>
      <c r="G148" s="42"/>
      <c r="H148" s="42"/>
      <c r="I148" s="42"/>
      <c r="J148" s="42"/>
      <c r="K148" s="64"/>
      <c r="L148" s="42"/>
      <c r="M148" s="42"/>
      <c r="N148" s="42"/>
      <c r="O148" s="64"/>
      <c r="P148" s="42"/>
      <c r="Q148" s="64">
        <v>1.2650619369369371</v>
      </c>
      <c r="R148" s="42">
        <v>449.35</v>
      </c>
      <c r="S148" s="64">
        <v>1.2650619369369371</v>
      </c>
      <c r="T148" s="42">
        <v>449.35</v>
      </c>
      <c r="U148" s="64"/>
      <c r="V148" s="42"/>
    </row>
    <row r="149" spans="3:22" ht="30">
      <c r="C149" s="63" t="s">
        <v>488</v>
      </c>
      <c r="D149" s="40" t="s">
        <v>295</v>
      </c>
      <c r="E149" s="40"/>
      <c r="F149" s="42"/>
      <c r="G149" s="42"/>
      <c r="H149" s="42"/>
      <c r="I149" s="42"/>
      <c r="J149" s="42"/>
      <c r="K149" s="64"/>
      <c r="L149" s="42"/>
      <c r="M149" s="42"/>
      <c r="N149" s="42"/>
      <c r="O149" s="64">
        <v>1.2650619369369371</v>
      </c>
      <c r="P149" s="42">
        <v>449.35</v>
      </c>
      <c r="Q149" s="64">
        <v>1.2650619369369371</v>
      </c>
      <c r="R149" s="42">
        <v>449.35</v>
      </c>
      <c r="S149" s="64">
        <v>1.2650619369369371</v>
      </c>
      <c r="T149" s="42">
        <v>449.35</v>
      </c>
      <c r="U149" s="64"/>
      <c r="V149" s="42"/>
    </row>
    <row r="150" spans="3:22">
      <c r="C150" s="63" t="s">
        <v>489</v>
      </c>
      <c r="D150" s="40" t="s">
        <v>296</v>
      </c>
      <c r="E150" s="40"/>
      <c r="F150" s="42"/>
      <c r="G150" s="42"/>
      <c r="H150" s="42"/>
      <c r="I150" s="74">
        <v>2.3024211711711713</v>
      </c>
      <c r="J150" s="42">
        <v>817.82</v>
      </c>
      <c r="K150" s="64">
        <v>2.3024211711711713</v>
      </c>
      <c r="L150" s="42">
        <v>817.82</v>
      </c>
      <c r="M150" s="42"/>
      <c r="N150" s="42"/>
      <c r="O150" s="64"/>
      <c r="P150" s="42"/>
      <c r="Q150" s="64"/>
      <c r="R150" s="42"/>
      <c r="S150" s="64"/>
      <c r="T150" s="42"/>
      <c r="U150" s="64"/>
      <c r="V150" s="42"/>
    </row>
    <row r="151" spans="3:22">
      <c r="C151" s="63" t="s">
        <v>490</v>
      </c>
      <c r="D151" s="40" t="s">
        <v>297</v>
      </c>
      <c r="E151" s="40"/>
      <c r="F151" s="42"/>
      <c r="G151" s="42"/>
      <c r="H151" s="42"/>
      <c r="I151" s="74">
        <v>1.0447353603603604</v>
      </c>
      <c r="J151" s="42">
        <v>371.09</v>
      </c>
      <c r="K151" s="64">
        <v>1.0447353603603604</v>
      </c>
      <c r="L151" s="42">
        <v>371.09</v>
      </c>
      <c r="M151" s="42"/>
      <c r="N151" s="42"/>
      <c r="O151" s="64"/>
      <c r="P151" s="42"/>
      <c r="Q151" s="64"/>
      <c r="R151" s="42"/>
      <c r="S151" s="64"/>
      <c r="T151" s="42"/>
      <c r="U151" s="64"/>
      <c r="V151" s="42"/>
    </row>
    <row r="152" spans="3:22">
      <c r="C152" s="63" t="s">
        <v>491</v>
      </c>
      <c r="D152" s="40" t="s">
        <v>298</v>
      </c>
      <c r="E152" s="40"/>
      <c r="F152" s="42"/>
      <c r="G152" s="42"/>
      <c r="H152" s="42"/>
      <c r="I152" s="74">
        <v>1.9131475225225225</v>
      </c>
      <c r="J152" s="42">
        <v>679.55</v>
      </c>
      <c r="K152" s="64">
        <v>1.9131475225225225</v>
      </c>
      <c r="L152" s="42">
        <v>679.55</v>
      </c>
      <c r="M152" s="42"/>
      <c r="N152" s="42"/>
      <c r="O152" s="64"/>
      <c r="P152" s="42"/>
      <c r="Q152" s="64"/>
      <c r="R152" s="42"/>
      <c r="S152" s="64"/>
      <c r="T152" s="42"/>
      <c r="U152" s="64"/>
      <c r="V152" s="42"/>
    </row>
    <row r="153" spans="3:22">
      <c r="C153" s="63" t="s">
        <v>492</v>
      </c>
      <c r="D153" s="40" t="s">
        <v>299</v>
      </c>
      <c r="E153" s="40"/>
      <c r="F153" s="42"/>
      <c r="G153" s="42"/>
      <c r="H153" s="42"/>
      <c r="I153" s="42"/>
      <c r="J153" s="42"/>
      <c r="K153" s="42"/>
      <c r="L153" s="42"/>
      <c r="M153" s="42"/>
      <c r="N153" s="42"/>
      <c r="O153" s="64">
        <v>2.0686655405405405</v>
      </c>
      <c r="P153" s="42">
        <v>734.79</v>
      </c>
      <c r="Q153" s="64">
        <v>2.0686655405405405</v>
      </c>
      <c r="R153" s="42">
        <v>734.79</v>
      </c>
      <c r="S153" s="64">
        <v>2.0686655405405405</v>
      </c>
      <c r="T153" s="42">
        <v>734.79</v>
      </c>
      <c r="U153" s="64"/>
      <c r="V153" s="42"/>
    </row>
    <row r="154" spans="3:22">
      <c r="C154" s="63" t="s">
        <v>493</v>
      </c>
      <c r="D154" s="40" t="s">
        <v>300</v>
      </c>
      <c r="E154" s="40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64">
        <v>2.0686655405405405</v>
      </c>
      <c r="R154" s="42">
        <v>734.79</v>
      </c>
      <c r="S154" s="64">
        <v>2.0686655405405405</v>
      </c>
      <c r="T154" s="42">
        <v>734.79</v>
      </c>
      <c r="U154" s="64"/>
      <c r="V154" s="42"/>
    </row>
  </sheetData>
  <mergeCells count="5">
    <mergeCell ref="D76:T76"/>
    <mergeCell ref="D78:H78"/>
    <mergeCell ref="D6:T6"/>
    <mergeCell ref="D7:T7"/>
    <mergeCell ref="D9:H9"/>
  </mergeCells>
  <pageMargins left="0.19685039370078741" right="0.11811023622047245" top="0.74803149606299213" bottom="0.74803149606299213" header="0.31496062992125984" footer="0.31496062992125984"/>
  <pageSetup paperSize="9" scale="44" firstPageNumber="42949672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C3:V55"/>
  <sheetViews>
    <sheetView zoomScale="90" workbookViewId="0">
      <selection activeCell="A33" sqref="A33:XFD56"/>
    </sheetView>
  </sheetViews>
  <sheetFormatPr defaultRowHeight="15"/>
  <cols>
    <col min="1" max="2" width="9.140625" style="1"/>
    <col min="3" max="3" width="13.5703125" style="1" customWidth="1"/>
    <col min="4" max="4" width="47.28515625" style="1" customWidth="1"/>
    <col min="5" max="5" width="13.85546875" style="1" customWidth="1"/>
    <col min="6" max="6" width="14" style="1" customWidth="1"/>
    <col min="7" max="7" width="13.7109375" style="1" customWidth="1"/>
    <col min="8" max="8" width="13.140625" style="1" customWidth="1"/>
    <col min="9" max="9" width="13.85546875" style="1" customWidth="1"/>
    <col min="10" max="10" width="13.28515625" style="1" customWidth="1"/>
    <col min="11" max="11" width="13.85546875" style="1" customWidth="1"/>
    <col min="12" max="12" width="12.5703125" style="1" customWidth="1"/>
    <col min="13" max="13" width="13.85546875" style="1" customWidth="1"/>
    <col min="14" max="14" width="13.28515625" style="1" customWidth="1"/>
    <col min="15" max="15" width="14.28515625" style="1" customWidth="1"/>
    <col min="16" max="16" width="15.7109375" style="1" customWidth="1"/>
    <col min="17" max="17" width="14.42578125" style="1" customWidth="1"/>
    <col min="18" max="20" width="15.7109375" style="1" customWidth="1"/>
    <col min="21" max="21" width="14.42578125" style="1" customWidth="1"/>
    <col min="22" max="22" width="14.5703125" style="1" customWidth="1"/>
    <col min="23" max="16384" width="9.140625" style="1"/>
  </cols>
  <sheetData>
    <row r="3" spans="3:22" ht="16.5">
      <c r="D3" s="143" t="s">
        <v>58</v>
      </c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</row>
    <row r="4" spans="3:22"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3:22" ht="37.5" customHeight="1">
      <c r="D5" s="144" t="s">
        <v>1</v>
      </c>
      <c r="E5" s="144"/>
      <c r="F5" s="144"/>
      <c r="G5" s="144"/>
      <c r="H5" s="5"/>
      <c r="I5" s="4">
        <v>1268.5999999999999</v>
      </c>
      <c r="J5" s="5"/>
      <c r="K5" s="5"/>
      <c r="L5" s="5"/>
      <c r="M5" s="6"/>
      <c r="P5" s="5"/>
      <c r="Q5" s="5"/>
      <c r="R5" s="5"/>
      <c r="S5" s="5"/>
      <c r="T5" s="5"/>
      <c r="U5" s="5"/>
      <c r="V5" s="5"/>
    </row>
    <row r="6" spans="3:22" ht="109.5" customHeight="1">
      <c r="C6" s="96" t="s">
        <v>61</v>
      </c>
      <c r="D6" s="97" t="s">
        <v>2</v>
      </c>
      <c r="E6" s="98" t="s">
        <v>3</v>
      </c>
      <c r="F6" s="99" t="s">
        <v>4</v>
      </c>
      <c r="G6" s="98" t="s">
        <v>3</v>
      </c>
      <c r="H6" s="99" t="s">
        <v>5</v>
      </c>
      <c r="I6" s="98" t="s">
        <v>3</v>
      </c>
      <c r="J6" s="99" t="s">
        <v>6</v>
      </c>
      <c r="K6" s="98" t="s">
        <v>3</v>
      </c>
      <c r="L6" s="99" t="s">
        <v>7</v>
      </c>
      <c r="M6" s="98" t="s">
        <v>3</v>
      </c>
      <c r="N6" s="99" t="s">
        <v>8</v>
      </c>
      <c r="O6" s="98" t="s">
        <v>3</v>
      </c>
      <c r="P6" s="99" t="s">
        <v>9</v>
      </c>
      <c r="Q6" s="98" t="s">
        <v>3</v>
      </c>
      <c r="R6" s="99" t="s">
        <v>10</v>
      </c>
      <c r="S6" s="98" t="s">
        <v>3</v>
      </c>
      <c r="T6" s="99" t="s">
        <v>11</v>
      </c>
      <c r="U6" s="98" t="s">
        <v>3</v>
      </c>
      <c r="V6" s="99" t="s">
        <v>735</v>
      </c>
    </row>
    <row r="7" spans="3:22" ht="30">
      <c r="C7" s="58" t="s">
        <v>556</v>
      </c>
      <c r="D7" s="57" t="s">
        <v>186</v>
      </c>
      <c r="E7" s="100">
        <f>F7/$I$5</f>
        <v>0.83793157811760999</v>
      </c>
      <c r="F7" s="59">
        <v>1063</v>
      </c>
      <c r="G7" s="100">
        <f>H7/$I$5</f>
        <v>0.83793157811760999</v>
      </c>
      <c r="H7" s="59">
        <v>1063</v>
      </c>
      <c r="I7" s="100">
        <f t="shared" ref="I7:I16" si="0">J7/$I$5</f>
        <v>0.83793157811760999</v>
      </c>
      <c r="J7" s="59">
        <v>1063</v>
      </c>
      <c r="K7" s="100">
        <f t="shared" ref="K7:K16" si="1">L7/$I$5</f>
        <v>0.83793157811760999</v>
      </c>
      <c r="L7" s="59">
        <v>1063</v>
      </c>
      <c r="M7" s="59"/>
      <c r="N7" s="59"/>
      <c r="O7" s="59"/>
      <c r="P7" s="59"/>
      <c r="Q7" s="100">
        <f>R7/$I$5</f>
        <v>0.83793157811760999</v>
      </c>
      <c r="R7" s="59">
        <v>1063</v>
      </c>
      <c r="S7" s="100">
        <f>T7/$I$5</f>
        <v>0.83793157811760999</v>
      </c>
      <c r="T7" s="59">
        <v>1063</v>
      </c>
      <c r="U7" s="59"/>
      <c r="V7" s="59"/>
    </row>
    <row r="8" spans="3:22" ht="30">
      <c r="C8" s="58" t="s">
        <v>557</v>
      </c>
      <c r="D8" s="57" t="s">
        <v>147</v>
      </c>
      <c r="E8" s="100">
        <f>F8/$I$5</f>
        <v>0.83793157811760999</v>
      </c>
      <c r="F8" s="59">
        <v>1063</v>
      </c>
      <c r="G8" s="100">
        <f>H8/$I$5</f>
        <v>0.83793157811760999</v>
      </c>
      <c r="H8" s="59">
        <v>1063</v>
      </c>
      <c r="I8" s="100">
        <f t="shared" si="0"/>
        <v>0.83793157811760999</v>
      </c>
      <c r="J8" s="59">
        <v>1063</v>
      </c>
      <c r="K8" s="100">
        <f t="shared" si="1"/>
        <v>0.83793157811760999</v>
      </c>
      <c r="L8" s="59">
        <v>1063</v>
      </c>
      <c r="M8" s="59"/>
      <c r="N8" s="59"/>
      <c r="O8" s="59"/>
      <c r="P8" s="59"/>
      <c r="Q8" s="100">
        <f>R8/$I$5</f>
        <v>0.83793157811760999</v>
      </c>
      <c r="R8" s="59">
        <v>1063</v>
      </c>
      <c r="S8" s="100">
        <f>T8/$I$5</f>
        <v>0.83793157811760999</v>
      </c>
      <c r="T8" s="59">
        <v>1063</v>
      </c>
      <c r="U8" s="59"/>
      <c r="V8" s="59"/>
    </row>
    <row r="9" spans="3:22" ht="30">
      <c r="C9" s="58" t="s">
        <v>558</v>
      </c>
      <c r="D9" s="57" t="s">
        <v>149</v>
      </c>
      <c r="E9" s="100"/>
      <c r="F9" s="59"/>
      <c r="G9" s="100"/>
      <c r="H9" s="59"/>
      <c r="I9" s="100">
        <f t="shared" si="0"/>
        <v>0.83793157811760999</v>
      </c>
      <c r="J9" s="59">
        <v>1063</v>
      </c>
      <c r="K9" s="100">
        <f t="shared" si="1"/>
        <v>0.83793157811760999</v>
      </c>
      <c r="L9" s="59">
        <v>1063</v>
      </c>
      <c r="M9" s="59"/>
      <c r="N9" s="59"/>
      <c r="O9" s="59"/>
      <c r="P9" s="59"/>
      <c r="Q9" s="100">
        <f>R9/$I$5</f>
        <v>0.83793157811760999</v>
      </c>
      <c r="R9" s="59">
        <v>1063</v>
      </c>
      <c r="S9" s="100">
        <f>T9/$I$5</f>
        <v>0.83793157811760999</v>
      </c>
      <c r="T9" s="59">
        <v>1063</v>
      </c>
      <c r="U9" s="59"/>
      <c r="V9" s="59"/>
    </row>
    <row r="10" spans="3:22" ht="30">
      <c r="C10" s="58" t="s">
        <v>559</v>
      </c>
      <c r="D10" s="57" t="s">
        <v>151</v>
      </c>
      <c r="E10" s="100"/>
      <c r="F10" s="59"/>
      <c r="G10" s="100"/>
      <c r="H10" s="59"/>
      <c r="I10" s="100">
        <f t="shared" si="0"/>
        <v>0.83793157811760999</v>
      </c>
      <c r="J10" s="59">
        <v>1063</v>
      </c>
      <c r="K10" s="100">
        <f t="shared" si="1"/>
        <v>0.83793157811760999</v>
      </c>
      <c r="L10" s="59">
        <v>1063</v>
      </c>
      <c r="M10" s="59"/>
      <c r="N10" s="59"/>
      <c r="O10" s="59"/>
      <c r="P10" s="59"/>
      <c r="Q10" s="100">
        <f>R10/$I$5</f>
        <v>0.83793157811760999</v>
      </c>
      <c r="R10" s="59">
        <v>1063</v>
      </c>
      <c r="S10" s="100">
        <f>T10/$I$5</f>
        <v>0.83793157811760999</v>
      </c>
      <c r="T10" s="59">
        <v>1063</v>
      </c>
      <c r="U10" s="59"/>
      <c r="V10" s="59"/>
    </row>
    <row r="11" spans="3:22" ht="30">
      <c r="C11" s="58" t="s">
        <v>560</v>
      </c>
      <c r="D11" s="57" t="s">
        <v>152</v>
      </c>
      <c r="E11" s="100"/>
      <c r="F11" s="59"/>
      <c r="G11" s="100">
        <f t="shared" ref="G11:G22" si="2">H11/$I$5</f>
        <v>0.83793157811760999</v>
      </c>
      <c r="H11" s="59">
        <v>1063</v>
      </c>
      <c r="I11" s="100">
        <f t="shared" si="0"/>
        <v>0.83793157811760999</v>
      </c>
      <c r="J11" s="59">
        <v>1063</v>
      </c>
      <c r="K11" s="100">
        <f t="shared" si="1"/>
        <v>0.83793157811760999</v>
      </c>
      <c r="L11" s="59">
        <v>1063</v>
      </c>
      <c r="M11" s="59"/>
      <c r="N11" s="59"/>
      <c r="O11" s="59"/>
      <c r="P11" s="59"/>
      <c r="Q11" s="100"/>
      <c r="R11" s="59"/>
      <c r="S11" s="100"/>
      <c r="T11" s="59"/>
      <c r="U11" s="59"/>
      <c r="V11" s="59"/>
    </row>
    <row r="12" spans="3:22" ht="30">
      <c r="C12" s="58" t="s">
        <v>561</v>
      </c>
      <c r="D12" s="57" t="s">
        <v>154</v>
      </c>
      <c r="E12" s="100">
        <f>F12/$I$5</f>
        <v>0.83793157811760999</v>
      </c>
      <c r="F12" s="59">
        <v>1063</v>
      </c>
      <c r="G12" s="100">
        <f t="shared" si="2"/>
        <v>0.83793157811760999</v>
      </c>
      <c r="H12" s="59">
        <v>1063</v>
      </c>
      <c r="I12" s="100">
        <f t="shared" si="0"/>
        <v>0.83793157811760999</v>
      </c>
      <c r="J12" s="59">
        <v>1063</v>
      </c>
      <c r="K12" s="100">
        <f t="shared" si="1"/>
        <v>0.83793157811760999</v>
      </c>
      <c r="L12" s="59">
        <v>1063</v>
      </c>
      <c r="M12" s="59"/>
      <c r="N12" s="59"/>
      <c r="O12" s="59"/>
      <c r="P12" s="59"/>
      <c r="Q12" s="100">
        <f>R12/$I$5</f>
        <v>0.83793157811760999</v>
      </c>
      <c r="R12" s="59">
        <v>1063</v>
      </c>
      <c r="S12" s="100">
        <f>T12/$I$5</f>
        <v>0.83793157811760999</v>
      </c>
      <c r="T12" s="59">
        <v>1063</v>
      </c>
      <c r="U12" s="59"/>
      <c r="V12" s="59"/>
    </row>
    <row r="13" spans="3:22" ht="30">
      <c r="C13" s="58" t="s">
        <v>562</v>
      </c>
      <c r="D13" s="57" t="s">
        <v>156</v>
      </c>
      <c r="E13" s="100">
        <f>F13/$I$5</f>
        <v>0.83793157811760999</v>
      </c>
      <c r="F13" s="59">
        <v>1063</v>
      </c>
      <c r="G13" s="100">
        <f t="shared" si="2"/>
        <v>0.83793157811760999</v>
      </c>
      <c r="H13" s="59">
        <v>1063</v>
      </c>
      <c r="I13" s="100">
        <f t="shared" si="0"/>
        <v>0.83793157811760999</v>
      </c>
      <c r="J13" s="59">
        <v>1063</v>
      </c>
      <c r="K13" s="100">
        <f t="shared" si="1"/>
        <v>0.83793157811760999</v>
      </c>
      <c r="L13" s="59">
        <v>1063</v>
      </c>
      <c r="M13" s="59"/>
      <c r="N13" s="59"/>
      <c r="O13" s="100">
        <f>P13/$I$5</f>
        <v>0.83793157811760999</v>
      </c>
      <c r="P13" s="59">
        <v>1063</v>
      </c>
      <c r="Q13" s="100">
        <f>R13/$I$5</f>
        <v>0.83793157811760999</v>
      </c>
      <c r="R13" s="59">
        <v>1063</v>
      </c>
      <c r="S13" s="100">
        <f>T13/$I$5</f>
        <v>0.83793157811760999</v>
      </c>
      <c r="T13" s="59">
        <v>1063</v>
      </c>
      <c r="U13" s="59"/>
      <c r="V13" s="59"/>
    </row>
    <row r="14" spans="3:22" ht="30">
      <c r="C14" s="58" t="s">
        <v>563</v>
      </c>
      <c r="D14" s="57" t="s">
        <v>158</v>
      </c>
      <c r="E14" s="100">
        <f>F14/$I$5</f>
        <v>0.83793157811760999</v>
      </c>
      <c r="F14" s="59">
        <v>1063</v>
      </c>
      <c r="G14" s="100">
        <f t="shared" si="2"/>
        <v>0.83793157811760999</v>
      </c>
      <c r="H14" s="59">
        <v>1063</v>
      </c>
      <c r="I14" s="100">
        <f t="shared" si="0"/>
        <v>0.83793157811760999</v>
      </c>
      <c r="J14" s="59">
        <v>1063</v>
      </c>
      <c r="K14" s="100">
        <f t="shared" si="1"/>
        <v>0.83793157811760999</v>
      </c>
      <c r="L14" s="59">
        <v>1063</v>
      </c>
      <c r="M14" s="59"/>
      <c r="N14" s="59"/>
      <c r="O14" s="59"/>
      <c r="P14" s="59"/>
      <c r="Q14" s="100">
        <f>R14/$I$5</f>
        <v>0.83793157811760999</v>
      </c>
      <c r="R14" s="59">
        <v>1063</v>
      </c>
      <c r="S14" s="100">
        <f>T14/$I$5</f>
        <v>0.83793157811760999</v>
      </c>
      <c r="T14" s="59">
        <v>1063</v>
      </c>
      <c r="U14" s="59"/>
      <c r="V14" s="59"/>
    </row>
    <row r="15" spans="3:22" ht="30">
      <c r="C15" s="58" t="s">
        <v>564</v>
      </c>
      <c r="D15" s="57" t="s">
        <v>160</v>
      </c>
      <c r="E15" s="100">
        <f>F15/$I$5</f>
        <v>0.83793157811760999</v>
      </c>
      <c r="F15" s="59">
        <v>1063</v>
      </c>
      <c r="G15" s="100">
        <f t="shared" si="2"/>
        <v>0.83793157811760999</v>
      </c>
      <c r="H15" s="59">
        <v>1063</v>
      </c>
      <c r="I15" s="100">
        <f t="shared" si="0"/>
        <v>0.83793157811760999</v>
      </c>
      <c r="J15" s="59">
        <v>1063</v>
      </c>
      <c r="K15" s="100">
        <f t="shared" si="1"/>
        <v>0.83793157811760999</v>
      </c>
      <c r="L15" s="59">
        <v>1063</v>
      </c>
      <c r="M15" s="59"/>
      <c r="N15" s="59"/>
      <c r="O15" s="59"/>
      <c r="P15" s="59"/>
      <c r="Q15" s="100">
        <f>R15/$I$5</f>
        <v>0.83793157811760999</v>
      </c>
      <c r="R15" s="59">
        <v>1063</v>
      </c>
      <c r="S15" s="100">
        <f>T15/$I$5</f>
        <v>0.83793157811760999</v>
      </c>
      <c r="T15" s="59">
        <v>1063</v>
      </c>
      <c r="U15" s="59"/>
      <c r="V15" s="59"/>
    </row>
    <row r="16" spans="3:22" ht="30">
      <c r="C16" s="58" t="s">
        <v>565</v>
      </c>
      <c r="D16" s="57" t="s">
        <v>162</v>
      </c>
      <c r="E16" s="100">
        <f>F16/$I$5</f>
        <v>0.83793157811760999</v>
      </c>
      <c r="F16" s="59">
        <v>1063</v>
      </c>
      <c r="G16" s="100">
        <f t="shared" si="2"/>
        <v>0.83793157811760999</v>
      </c>
      <c r="H16" s="59">
        <v>1063</v>
      </c>
      <c r="I16" s="100">
        <f t="shared" si="0"/>
        <v>0.83793157811760999</v>
      </c>
      <c r="J16" s="59">
        <v>1063</v>
      </c>
      <c r="K16" s="100">
        <f t="shared" si="1"/>
        <v>0.83793157811760999</v>
      </c>
      <c r="L16" s="59">
        <v>1063</v>
      </c>
      <c r="M16" s="59"/>
      <c r="N16" s="59"/>
      <c r="O16" s="59"/>
      <c r="P16" s="59"/>
      <c r="Q16" s="100">
        <f>R16/$I$5</f>
        <v>0.83793157811760999</v>
      </c>
      <c r="R16" s="59">
        <v>1063</v>
      </c>
      <c r="S16" s="100">
        <f>T16/$I$5</f>
        <v>0.83793157811760999</v>
      </c>
      <c r="T16" s="59">
        <v>1063</v>
      </c>
      <c r="U16" s="59"/>
      <c r="V16" s="59"/>
    </row>
    <row r="17" spans="3:22" ht="30">
      <c r="C17" s="58" t="s">
        <v>566</v>
      </c>
      <c r="D17" s="57" t="s">
        <v>163</v>
      </c>
      <c r="E17" s="100"/>
      <c r="F17" s="59"/>
      <c r="G17" s="100">
        <f t="shared" si="2"/>
        <v>0.83793157811760999</v>
      </c>
      <c r="H17" s="59">
        <v>1063</v>
      </c>
      <c r="I17" s="100"/>
      <c r="J17" s="59"/>
      <c r="K17" s="100"/>
      <c r="L17" s="59"/>
      <c r="M17" s="59"/>
      <c r="N17" s="59"/>
      <c r="O17" s="59"/>
      <c r="P17" s="59"/>
      <c r="Q17" s="100"/>
      <c r="R17" s="59"/>
      <c r="S17" s="100"/>
      <c r="T17" s="59"/>
      <c r="U17" s="59"/>
      <c r="V17" s="59"/>
    </row>
    <row r="18" spans="3:22" ht="30">
      <c r="C18" s="58" t="s">
        <v>567</v>
      </c>
      <c r="D18" s="57" t="s">
        <v>164</v>
      </c>
      <c r="E18" s="100">
        <f>F18/$I$5</f>
        <v>0.83793157811760999</v>
      </c>
      <c r="F18" s="59">
        <v>1063</v>
      </c>
      <c r="G18" s="100">
        <f t="shared" si="2"/>
        <v>0.83793157811760999</v>
      </c>
      <c r="H18" s="59">
        <v>1063</v>
      </c>
      <c r="I18" s="100">
        <f t="shared" ref="I18:I55" si="3">J18/$I$5</f>
        <v>0.83793157811760999</v>
      </c>
      <c r="J18" s="59">
        <v>1063</v>
      </c>
      <c r="K18" s="100">
        <f t="shared" ref="K18:K55" si="4">L18/$I$5</f>
        <v>0.83793157811760999</v>
      </c>
      <c r="L18" s="59">
        <v>1063</v>
      </c>
      <c r="M18" s="59"/>
      <c r="N18" s="59"/>
      <c r="O18" s="59"/>
      <c r="P18" s="59"/>
      <c r="Q18" s="100">
        <f>R18/$I$5</f>
        <v>0.83793157811760999</v>
      </c>
      <c r="R18" s="59">
        <v>1063</v>
      </c>
      <c r="S18" s="100">
        <f>T18/$I$5</f>
        <v>0.83793157811760999</v>
      </c>
      <c r="T18" s="59">
        <v>1063</v>
      </c>
      <c r="U18" s="59"/>
      <c r="V18" s="59"/>
    </row>
    <row r="19" spans="3:22" ht="30">
      <c r="C19" s="58" t="s">
        <v>568</v>
      </c>
      <c r="D19" s="57" t="s">
        <v>166</v>
      </c>
      <c r="E19" s="100">
        <f>F19/$I$5</f>
        <v>0.83793157811760999</v>
      </c>
      <c r="F19" s="59">
        <v>1063</v>
      </c>
      <c r="G19" s="100">
        <f t="shared" si="2"/>
        <v>0.83793157811760999</v>
      </c>
      <c r="H19" s="59">
        <v>1063</v>
      </c>
      <c r="I19" s="100">
        <f t="shared" si="3"/>
        <v>0.83793157811760999</v>
      </c>
      <c r="J19" s="59">
        <v>1063</v>
      </c>
      <c r="K19" s="100">
        <f t="shared" si="4"/>
        <v>0.83793157811760999</v>
      </c>
      <c r="L19" s="59">
        <v>1063</v>
      </c>
      <c r="M19" s="59"/>
      <c r="N19" s="59"/>
      <c r="O19" s="59"/>
      <c r="P19" s="59"/>
      <c r="Q19" s="100">
        <f>R19/$I$5</f>
        <v>0.83793157811760999</v>
      </c>
      <c r="R19" s="59">
        <v>1063</v>
      </c>
      <c r="S19" s="100">
        <f>T19/$I$5</f>
        <v>0.83793157811760999</v>
      </c>
      <c r="T19" s="59">
        <v>1063</v>
      </c>
      <c r="U19" s="59"/>
      <c r="V19" s="59"/>
    </row>
    <row r="20" spans="3:22" ht="30">
      <c r="C20" s="58" t="s">
        <v>569</v>
      </c>
      <c r="D20" s="57" t="s">
        <v>167</v>
      </c>
      <c r="E20" s="100">
        <f>F20/$I$5</f>
        <v>0.83793157811760999</v>
      </c>
      <c r="F20" s="59">
        <v>1063</v>
      </c>
      <c r="G20" s="100">
        <f t="shared" si="2"/>
        <v>0.83793157811760999</v>
      </c>
      <c r="H20" s="59">
        <v>1063</v>
      </c>
      <c r="I20" s="100">
        <f t="shared" si="3"/>
        <v>0.83793157811760999</v>
      </c>
      <c r="J20" s="59">
        <v>1063</v>
      </c>
      <c r="K20" s="100">
        <f t="shared" si="4"/>
        <v>0.83793157811760999</v>
      </c>
      <c r="L20" s="59">
        <v>1063</v>
      </c>
      <c r="M20" s="59"/>
      <c r="N20" s="59"/>
      <c r="O20" s="59"/>
      <c r="P20" s="59"/>
      <c r="Q20" s="100">
        <f>R20/$I$5</f>
        <v>0.83793157811760999</v>
      </c>
      <c r="R20" s="59">
        <v>1063</v>
      </c>
      <c r="S20" s="100">
        <f>T20/$I$5</f>
        <v>0.83793157811760999</v>
      </c>
      <c r="T20" s="59">
        <v>1063</v>
      </c>
      <c r="U20" s="59"/>
      <c r="V20" s="59"/>
    </row>
    <row r="21" spans="3:22" ht="30">
      <c r="C21" s="58" t="s">
        <v>570</v>
      </c>
      <c r="D21" s="57" t="s">
        <v>169</v>
      </c>
      <c r="E21" s="100">
        <f>F21/$I$5</f>
        <v>0.83793157811760999</v>
      </c>
      <c r="F21" s="59">
        <v>1063</v>
      </c>
      <c r="G21" s="100">
        <f t="shared" si="2"/>
        <v>0.83793157811760999</v>
      </c>
      <c r="H21" s="59">
        <v>1063</v>
      </c>
      <c r="I21" s="100">
        <f t="shared" si="3"/>
        <v>0.83793157811760999</v>
      </c>
      <c r="J21" s="59">
        <v>1063</v>
      </c>
      <c r="K21" s="100">
        <f t="shared" si="4"/>
        <v>0.83793157811760999</v>
      </c>
      <c r="L21" s="59">
        <v>1063</v>
      </c>
      <c r="M21" s="59"/>
      <c r="N21" s="59"/>
      <c r="O21" s="59"/>
      <c r="P21" s="59"/>
      <c r="Q21" s="100">
        <f t="shared" ref="Q21:Q55" si="5">R21/$I$5</f>
        <v>0.83793157811760999</v>
      </c>
      <c r="R21" s="59">
        <v>1063</v>
      </c>
      <c r="S21" s="100">
        <f t="shared" ref="S21:S55" si="6">T21/$I$5</f>
        <v>0.83793157811760999</v>
      </c>
      <c r="T21" s="59">
        <v>1063</v>
      </c>
      <c r="U21" s="59"/>
      <c r="V21" s="59"/>
    </row>
    <row r="22" spans="3:22" ht="30">
      <c r="C22" s="58" t="s">
        <v>571</v>
      </c>
      <c r="D22" s="57" t="s">
        <v>170</v>
      </c>
      <c r="E22" s="100"/>
      <c r="F22" s="59"/>
      <c r="G22" s="100">
        <f t="shared" si="2"/>
        <v>0.83793157811760999</v>
      </c>
      <c r="H22" s="59">
        <v>1063</v>
      </c>
      <c r="I22" s="100">
        <f t="shared" si="3"/>
        <v>0.83793157811760999</v>
      </c>
      <c r="J22" s="59">
        <v>1063</v>
      </c>
      <c r="K22" s="100">
        <f t="shared" si="4"/>
        <v>0.83793157811760999</v>
      </c>
      <c r="L22" s="59">
        <v>1063</v>
      </c>
      <c r="M22" s="59"/>
      <c r="N22" s="59"/>
      <c r="O22" s="59"/>
      <c r="P22" s="59"/>
      <c r="Q22" s="100">
        <f t="shared" si="5"/>
        <v>0.83793157811760999</v>
      </c>
      <c r="R22" s="59">
        <v>1063</v>
      </c>
      <c r="S22" s="100">
        <f t="shared" si="6"/>
        <v>0.83793157811760999</v>
      </c>
      <c r="T22" s="59">
        <v>1063</v>
      </c>
      <c r="U22" s="59"/>
      <c r="V22" s="59"/>
    </row>
    <row r="23" spans="3:22" ht="30">
      <c r="C23" s="58" t="s">
        <v>572</v>
      </c>
      <c r="D23" s="57" t="s">
        <v>171</v>
      </c>
      <c r="E23" s="100"/>
      <c r="F23" s="59"/>
      <c r="G23" s="100"/>
      <c r="H23" s="59"/>
      <c r="I23" s="100">
        <f t="shared" si="3"/>
        <v>0.83793157811760999</v>
      </c>
      <c r="J23" s="59">
        <v>1063</v>
      </c>
      <c r="K23" s="100">
        <f t="shared" si="4"/>
        <v>0.83793157811760999</v>
      </c>
      <c r="L23" s="59">
        <v>1063</v>
      </c>
      <c r="M23" s="59"/>
      <c r="N23" s="59"/>
      <c r="O23" s="59"/>
      <c r="P23" s="59"/>
      <c r="Q23" s="100">
        <f t="shared" si="5"/>
        <v>0.21490619580640077</v>
      </c>
      <c r="R23" s="59">
        <v>272.63</v>
      </c>
      <c r="S23" s="100">
        <f t="shared" si="6"/>
        <v>0.21490619580640077</v>
      </c>
      <c r="T23" s="59">
        <v>272.63</v>
      </c>
      <c r="U23" s="59"/>
      <c r="V23" s="59"/>
    </row>
    <row r="24" spans="3:22" ht="30">
      <c r="C24" s="58" t="s">
        <v>573</v>
      </c>
      <c r="D24" s="57" t="s">
        <v>173</v>
      </c>
      <c r="E24" s="100"/>
      <c r="F24" s="59"/>
      <c r="G24" s="100">
        <f t="shared" ref="G24:G55" si="7">H24/$I$5</f>
        <v>0.83793157811760999</v>
      </c>
      <c r="H24" s="59">
        <v>1063</v>
      </c>
      <c r="I24" s="100">
        <f t="shared" si="3"/>
        <v>0.83793157811760999</v>
      </c>
      <c r="J24" s="59">
        <v>1063</v>
      </c>
      <c r="K24" s="100">
        <f t="shared" si="4"/>
        <v>0.83793157811760999</v>
      </c>
      <c r="L24" s="59">
        <v>1063</v>
      </c>
      <c r="M24" s="59"/>
      <c r="N24" s="59"/>
      <c r="O24" s="59"/>
      <c r="P24" s="59"/>
      <c r="Q24" s="100">
        <f t="shared" si="5"/>
        <v>0.83793157811760999</v>
      </c>
      <c r="R24" s="59">
        <v>1063</v>
      </c>
      <c r="S24" s="100">
        <f t="shared" si="6"/>
        <v>0.83793157811760999</v>
      </c>
      <c r="T24" s="59">
        <v>1063</v>
      </c>
      <c r="U24" s="59"/>
      <c r="V24" s="59"/>
    </row>
    <row r="25" spans="3:22" ht="30">
      <c r="C25" s="58" t="s">
        <v>574</v>
      </c>
      <c r="D25" s="57" t="s">
        <v>175</v>
      </c>
      <c r="E25" s="100">
        <f t="shared" ref="E25:E55" si="8">F25/$I$5</f>
        <v>0.83793157811760999</v>
      </c>
      <c r="F25" s="59">
        <v>1063</v>
      </c>
      <c r="G25" s="100">
        <f t="shared" si="7"/>
        <v>0.83793157811760999</v>
      </c>
      <c r="H25" s="59">
        <v>1063</v>
      </c>
      <c r="I25" s="100">
        <f t="shared" si="3"/>
        <v>0.83793157811760999</v>
      </c>
      <c r="J25" s="59">
        <v>1063</v>
      </c>
      <c r="K25" s="100">
        <f t="shared" si="4"/>
        <v>0.83793157811760999</v>
      </c>
      <c r="L25" s="59">
        <v>1063</v>
      </c>
      <c r="M25" s="59"/>
      <c r="N25" s="59"/>
      <c r="O25" s="59"/>
      <c r="P25" s="59"/>
      <c r="Q25" s="100">
        <f t="shared" si="5"/>
        <v>0.83793157811760999</v>
      </c>
      <c r="R25" s="59">
        <v>1063</v>
      </c>
      <c r="S25" s="100">
        <f t="shared" si="6"/>
        <v>0.83793157811760999</v>
      </c>
      <c r="T25" s="59">
        <v>1063</v>
      </c>
      <c r="U25" s="59"/>
      <c r="V25" s="59"/>
    </row>
    <row r="26" spans="3:22" ht="30">
      <c r="C26" s="58" t="s">
        <v>575</v>
      </c>
      <c r="D26" s="57" t="s">
        <v>177</v>
      </c>
      <c r="E26" s="100">
        <f t="shared" si="8"/>
        <v>0.83793157811760999</v>
      </c>
      <c r="F26" s="59">
        <v>1063</v>
      </c>
      <c r="G26" s="100">
        <f t="shared" si="7"/>
        <v>0.83793157811760999</v>
      </c>
      <c r="H26" s="59">
        <v>1063</v>
      </c>
      <c r="I26" s="100">
        <f t="shared" si="3"/>
        <v>0.83793157811760999</v>
      </c>
      <c r="J26" s="59">
        <v>1063</v>
      </c>
      <c r="K26" s="100">
        <f t="shared" si="4"/>
        <v>0.83793157811760999</v>
      </c>
      <c r="L26" s="59">
        <v>1063</v>
      </c>
      <c r="M26" s="59"/>
      <c r="N26" s="59"/>
      <c r="O26" s="59"/>
      <c r="P26" s="59"/>
      <c r="Q26" s="100">
        <f t="shared" si="5"/>
        <v>0.83793157811760999</v>
      </c>
      <c r="R26" s="59">
        <v>1063</v>
      </c>
      <c r="S26" s="100">
        <f t="shared" si="6"/>
        <v>0.83793157811760999</v>
      </c>
      <c r="T26" s="59">
        <v>1063</v>
      </c>
      <c r="U26" s="59"/>
      <c r="V26" s="59"/>
    </row>
    <row r="27" spans="3:22" ht="30">
      <c r="C27" s="58" t="s">
        <v>576</v>
      </c>
      <c r="D27" s="57" t="s">
        <v>179</v>
      </c>
      <c r="E27" s="100">
        <f t="shared" si="8"/>
        <v>0.83793157811760999</v>
      </c>
      <c r="F27" s="59">
        <v>1063</v>
      </c>
      <c r="G27" s="100">
        <f t="shared" si="7"/>
        <v>0.83793157811760999</v>
      </c>
      <c r="H27" s="59">
        <v>1063</v>
      </c>
      <c r="I27" s="100">
        <f t="shared" si="3"/>
        <v>0.83793157811760999</v>
      </c>
      <c r="J27" s="59">
        <v>1063</v>
      </c>
      <c r="K27" s="100">
        <f t="shared" si="4"/>
        <v>0.83793157811760999</v>
      </c>
      <c r="L27" s="59">
        <v>1063</v>
      </c>
      <c r="M27" s="59"/>
      <c r="N27" s="59"/>
      <c r="O27" s="59"/>
      <c r="P27" s="59"/>
      <c r="Q27" s="100">
        <f t="shared" si="5"/>
        <v>0.83793157811760999</v>
      </c>
      <c r="R27" s="59">
        <v>1063</v>
      </c>
      <c r="S27" s="100">
        <f t="shared" si="6"/>
        <v>0.83793157811760999</v>
      </c>
      <c r="T27" s="59">
        <v>1063</v>
      </c>
      <c r="U27" s="59"/>
      <c r="V27" s="59"/>
    </row>
    <row r="28" spans="3:22" ht="30">
      <c r="C28" s="58" t="s">
        <v>577</v>
      </c>
      <c r="D28" s="9" t="s">
        <v>59</v>
      </c>
      <c r="E28" s="100">
        <f t="shared" si="8"/>
        <v>0.83793157811760999</v>
      </c>
      <c r="F28" s="59">
        <v>1063</v>
      </c>
      <c r="G28" s="100">
        <f t="shared" si="7"/>
        <v>0.83793157811760999</v>
      </c>
      <c r="H28" s="59">
        <v>1063</v>
      </c>
      <c r="I28" s="100">
        <f t="shared" si="3"/>
        <v>0.83793157811760999</v>
      </c>
      <c r="J28" s="59">
        <v>1063</v>
      </c>
      <c r="K28" s="100">
        <f t="shared" si="4"/>
        <v>0.83793157811760999</v>
      </c>
      <c r="L28" s="59">
        <v>1063</v>
      </c>
      <c r="M28" s="59"/>
      <c r="N28" s="59"/>
      <c r="O28" s="59"/>
      <c r="P28" s="59"/>
      <c r="Q28" s="100">
        <f t="shared" si="5"/>
        <v>0.83793157811760999</v>
      </c>
      <c r="R28" s="59">
        <v>1063</v>
      </c>
      <c r="S28" s="100">
        <f t="shared" si="6"/>
        <v>0.83793157811760999</v>
      </c>
      <c r="T28" s="59">
        <v>1063</v>
      </c>
      <c r="U28" s="59"/>
      <c r="V28" s="59"/>
    </row>
    <row r="29" spans="3:22" ht="45">
      <c r="C29" s="58" t="s">
        <v>578</v>
      </c>
      <c r="D29" s="9" t="s">
        <v>180</v>
      </c>
      <c r="E29" s="100">
        <f t="shared" si="8"/>
        <v>0.83793157811760999</v>
      </c>
      <c r="F29" s="59">
        <v>1063</v>
      </c>
      <c r="G29" s="100">
        <f t="shared" si="7"/>
        <v>0.83793157811760999</v>
      </c>
      <c r="H29" s="59">
        <v>1063</v>
      </c>
      <c r="I29" s="100">
        <f t="shared" si="3"/>
        <v>0.83793157811760999</v>
      </c>
      <c r="J29" s="59">
        <v>1063</v>
      </c>
      <c r="K29" s="100">
        <f t="shared" si="4"/>
        <v>0.83793157811760999</v>
      </c>
      <c r="L29" s="59">
        <v>1063</v>
      </c>
      <c r="M29" s="59"/>
      <c r="N29" s="59"/>
      <c r="O29" s="59"/>
      <c r="P29" s="59"/>
      <c r="Q29" s="100">
        <f t="shared" si="5"/>
        <v>0.83793157811760999</v>
      </c>
      <c r="R29" s="59">
        <v>1063</v>
      </c>
      <c r="S29" s="100">
        <f t="shared" si="6"/>
        <v>0.83793157811760999</v>
      </c>
      <c r="T29" s="59">
        <v>1063</v>
      </c>
      <c r="U29" s="59"/>
      <c r="V29" s="59"/>
    </row>
    <row r="30" spans="3:22" s="21" customFormat="1" ht="60">
      <c r="C30" s="101" t="s">
        <v>66</v>
      </c>
      <c r="D30" s="102" t="s">
        <v>187</v>
      </c>
      <c r="E30" s="100">
        <f t="shared" si="8"/>
        <v>0.2954910925429608</v>
      </c>
      <c r="F30" s="103">
        <v>374.86</v>
      </c>
      <c r="G30" s="100">
        <f t="shared" si="7"/>
        <v>0.2954910925429608</v>
      </c>
      <c r="H30" s="103">
        <v>374.86</v>
      </c>
      <c r="I30" s="100">
        <f t="shared" si="3"/>
        <v>0.2954910925429608</v>
      </c>
      <c r="J30" s="103">
        <v>374.86</v>
      </c>
      <c r="K30" s="100">
        <f t="shared" si="4"/>
        <v>0.2954910925429608</v>
      </c>
      <c r="L30" s="103">
        <v>374.86</v>
      </c>
      <c r="M30" s="100">
        <f>N30/$I$5</f>
        <v>0.2954910925429608</v>
      </c>
      <c r="N30" s="103">
        <v>374.86</v>
      </c>
      <c r="O30" s="100">
        <f>P30/$I$5</f>
        <v>0.2954910925429608</v>
      </c>
      <c r="P30" s="103">
        <v>374.86</v>
      </c>
      <c r="Q30" s="100">
        <f t="shared" si="5"/>
        <v>0.2954910925429608</v>
      </c>
      <c r="R30" s="103">
        <v>374.86</v>
      </c>
      <c r="S30" s="100">
        <f t="shared" si="6"/>
        <v>0.2954910925429608</v>
      </c>
      <c r="T30" s="103">
        <v>374.86</v>
      </c>
      <c r="U30" s="100">
        <f>V30/$I$5</f>
        <v>0.2954910925429608</v>
      </c>
      <c r="V30" s="103">
        <v>374.86</v>
      </c>
    </row>
    <row r="31" spans="3:22" s="21" customFormat="1" ht="30">
      <c r="C31" s="58" t="s">
        <v>595</v>
      </c>
      <c r="D31" s="9" t="s">
        <v>184</v>
      </c>
      <c r="E31" s="100">
        <f>F31/$I$5</f>
        <v>0.7541384203058491</v>
      </c>
      <c r="F31" s="59">
        <f>1063*0.9</f>
        <v>956.7</v>
      </c>
      <c r="G31" s="100">
        <f>H31/$I$5</f>
        <v>0.7541384203058491</v>
      </c>
      <c r="H31" s="59">
        <f>1063*0.9</f>
        <v>956.7</v>
      </c>
      <c r="I31" s="100">
        <f>J31/$I$5</f>
        <v>0.7541384203058491</v>
      </c>
      <c r="J31" s="59">
        <f>1063*0.9</f>
        <v>956.7</v>
      </c>
      <c r="K31" s="100">
        <f>L31/$I$5</f>
        <v>0.7541384203058491</v>
      </c>
      <c r="L31" s="59">
        <f>1063*0.9</f>
        <v>956.7</v>
      </c>
      <c r="M31" s="59"/>
      <c r="N31" s="59"/>
      <c r="O31" s="59"/>
      <c r="P31" s="59"/>
      <c r="Q31" s="100">
        <f>R31/$I$5</f>
        <v>0.7541384203058491</v>
      </c>
      <c r="R31" s="59">
        <f>1063*0.9</f>
        <v>956.7</v>
      </c>
      <c r="S31" s="100">
        <f>T31/$I$5</f>
        <v>0.7541384203058491</v>
      </c>
      <c r="T31" s="59">
        <f>1063*0.9</f>
        <v>956.7</v>
      </c>
      <c r="U31" s="59"/>
      <c r="V31" s="59"/>
    </row>
    <row r="32" spans="3:22" s="21" customFormat="1" ht="30">
      <c r="C32" s="58" t="s">
        <v>595</v>
      </c>
      <c r="D32" s="9" t="s">
        <v>185</v>
      </c>
      <c r="E32" s="100">
        <f>F32/$I$5</f>
        <v>0.7541384203058491</v>
      </c>
      <c r="F32" s="59">
        <f>1063*0.9</f>
        <v>956.7</v>
      </c>
      <c r="G32" s="100">
        <f>H32/$I$5</f>
        <v>0.7541384203058491</v>
      </c>
      <c r="H32" s="59">
        <f>1063*0.9</f>
        <v>956.7</v>
      </c>
      <c r="I32" s="100">
        <f>J32/$I$5</f>
        <v>0.7541384203058491</v>
      </c>
      <c r="J32" s="59">
        <f>1063*0.9</f>
        <v>956.7</v>
      </c>
      <c r="K32" s="100">
        <f>L32/$I$5</f>
        <v>0.7541384203058491</v>
      </c>
      <c r="L32" s="59">
        <f>1063*0.9</f>
        <v>956.7</v>
      </c>
      <c r="M32" s="59"/>
      <c r="N32" s="59"/>
      <c r="O32" s="59"/>
      <c r="P32" s="59"/>
      <c r="Q32" s="100">
        <f>R32/$I$5</f>
        <v>0.7541384203058491</v>
      </c>
      <c r="R32" s="59">
        <f>1063*0.9</f>
        <v>956.7</v>
      </c>
      <c r="S32" s="100">
        <f>T32/$I$5</f>
        <v>0.7541384203058491</v>
      </c>
      <c r="T32" s="59">
        <f>1063*0.9</f>
        <v>956.7</v>
      </c>
      <c r="U32" s="59"/>
      <c r="V32" s="59"/>
    </row>
    <row r="33" spans="3:22" ht="30" customHeight="1">
      <c r="C33" s="58" t="s">
        <v>579</v>
      </c>
      <c r="D33" s="57" t="s">
        <v>181</v>
      </c>
      <c r="E33" s="100">
        <f t="shared" si="8"/>
        <v>2.2950811918650484</v>
      </c>
      <c r="F33" s="59">
        <v>2911.54</v>
      </c>
      <c r="G33" s="100">
        <f t="shared" si="7"/>
        <v>2.2950811918650484</v>
      </c>
      <c r="H33" s="59">
        <v>2911.54</v>
      </c>
      <c r="I33" s="100">
        <f t="shared" si="3"/>
        <v>2.2950811918650484</v>
      </c>
      <c r="J33" s="59">
        <v>2911.54</v>
      </c>
      <c r="K33" s="100">
        <f t="shared" si="4"/>
        <v>2.2950811918650484</v>
      </c>
      <c r="L33" s="59">
        <v>2911.54</v>
      </c>
      <c r="M33" s="59"/>
      <c r="N33" s="59"/>
      <c r="O33" s="59"/>
      <c r="P33" s="59"/>
      <c r="Q33" s="100">
        <f t="shared" si="5"/>
        <v>2.2950811918650484</v>
      </c>
      <c r="R33" s="59">
        <v>2911.54</v>
      </c>
      <c r="S33" s="100">
        <f t="shared" si="6"/>
        <v>2.2950811918650484</v>
      </c>
      <c r="T33" s="59">
        <v>2911.54</v>
      </c>
      <c r="U33" s="59"/>
      <c r="V33" s="59"/>
    </row>
    <row r="34" spans="3:22" ht="63.75" customHeight="1">
      <c r="C34" s="58" t="s">
        <v>580</v>
      </c>
      <c r="D34" s="57" t="s">
        <v>753</v>
      </c>
      <c r="E34" s="100">
        <f t="shared" si="8"/>
        <v>2.7093252404225132</v>
      </c>
      <c r="F34" s="59">
        <v>3437.05</v>
      </c>
      <c r="G34" s="100">
        <f t="shared" si="7"/>
        <v>2.7093252404225132</v>
      </c>
      <c r="H34" s="59">
        <v>3437.05</v>
      </c>
      <c r="I34" s="100">
        <f t="shared" si="3"/>
        <v>2.7093252404225132</v>
      </c>
      <c r="J34" s="59">
        <v>3437.05</v>
      </c>
      <c r="K34" s="100">
        <f t="shared" si="4"/>
        <v>2.7093252404225132</v>
      </c>
      <c r="L34" s="59">
        <v>3437.05</v>
      </c>
      <c r="M34" s="59"/>
      <c r="N34" s="59"/>
      <c r="O34" s="59"/>
      <c r="P34" s="59"/>
      <c r="Q34" s="100">
        <f t="shared" si="5"/>
        <v>2.7093252404225132</v>
      </c>
      <c r="R34" s="59">
        <v>3437.05</v>
      </c>
      <c r="S34" s="100">
        <f t="shared" si="6"/>
        <v>2.7093252404225132</v>
      </c>
      <c r="T34" s="59">
        <v>3437.05</v>
      </c>
      <c r="U34" s="59"/>
      <c r="V34" s="59"/>
    </row>
    <row r="35" spans="3:22" ht="32.25" customHeight="1">
      <c r="C35" s="58" t="s">
        <v>581</v>
      </c>
      <c r="D35" s="57" t="s">
        <v>182</v>
      </c>
      <c r="E35" s="100">
        <f t="shared" si="8"/>
        <v>2.8131010562825161</v>
      </c>
      <c r="F35" s="59">
        <v>3568.7</v>
      </c>
      <c r="G35" s="100">
        <f t="shared" si="7"/>
        <v>2.8131010562825161</v>
      </c>
      <c r="H35" s="59">
        <v>3568.7</v>
      </c>
      <c r="I35" s="100">
        <f t="shared" si="3"/>
        <v>2.8131010562825161</v>
      </c>
      <c r="J35" s="59">
        <v>3568.7</v>
      </c>
      <c r="K35" s="100">
        <f t="shared" si="4"/>
        <v>2.8131010562825161</v>
      </c>
      <c r="L35" s="59">
        <v>3568.7</v>
      </c>
      <c r="M35" s="59"/>
      <c r="N35" s="59"/>
      <c r="O35" s="59"/>
      <c r="P35" s="59"/>
      <c r="Q35" s="100">
        <f t="shared" si="5"/>
        <v>2.8131010562825161</v>
      </c>
      <c r="R35" s="59">
        <v>3568.7</v>
      </c>
      <c r="S35" s="100">
        <f t="shared" si="6"/>
        <v>2.8131010562825161</v>
      </c>
      <c r="T35" s="59">
        <v>3568.7</v>
      </c>
      <c r="U35" s="59"/>
      <c r="V35" s="59"/>
    </row>
    <row r="36" spans="3:22" ht="75">
      <c r="C36" s="58" t="s">
        <v>582</v>
      </c>
      <c r="D36" s="57" t="s">
        <v>754</v>
      </c>
      <c r="E36" s="100">
        <f t="shared" si="8"/>
        <v>5.7012375847390828</v>
      </c>
      <c r="F36" s="59">
        <v>7232.59</v>
      </c>
      <c r="G36" s="100">
        <f t="shared" si="7"/>
        <v>5.7012375847390828</v>
      </c>
      <c r="H36" s="59">
        <v>7232.59</v>
      </c>
      <c r="I36" s="100">
        <f t="shared" si="3"/>
        <v>5.7012375847390828</v>
      </c>
      <c r="J36" s="59">
        <v>7232.59</v>
      </c>
      <c r="K36" s="100">
        <f t="shared" si="4"/>
        <v>5.7012375847390828</v>
      </c>
      <c r="L36" s="59">
        <v>7232.59</v>
      </c>
      <c r="M36" s="59"/>
      <c r="N36" s="59"/>
      <c r="O36" s="59"/>
      <c r="P36" s="59"/>
      <c r="Q36" s="100">
        <f t="shared" si="5"/>
        <v>5.7012375847390828</v>
      </c>
      <c r="R36" s="59">
        <v>7232.59</v>
      </c>
      <c r="S36" s="100">
        <f t="shared" si="6"/>
        <v>5.7012375847390828</v>
      </c>
      <c r="T36" s="59">
        <v>7232.59</v>
      </c>
      <c r="U36" s="59"/>
      <c r="V36" s="59"/>
    </row>
    <row r="37" spans="3:22" ht="30">
      <c r="C37" s="58" t="s">
        <v>583</v>
      </c>
      <c r="D37" s="57" t="s">
        <v>183</v>
      </c>
      <c r="E37" s="100">
        <f t="shared" si="8"/>
        <v>1.6405249881759421</v>
      </c>
      <c r="F37" s="59">
        <v>2081.17</v>
      </c>
      <c r="G37" s="100">
        <f t="shared" si="7"/>
        <v>1.6405249881759421</v>
      </c>
      <c r="H37" s="59">
        <v>2081.17</v>
      </c>
      <c r="I37" s="100">
        <f t="shared" si="3"/>
        <v>1.6405249881759421</v>
      </c>
      <c r="J37" s="59">
        <v>2081.17</v>
      </c>
      <c r="K37" s="100">
        <f t="shared" si="4"/>
        <v>1.6405249881759421</v>
      </c>
      <c r="L37" s="59">
        <v>2081.17</v>
      </c>
      <c r="M37" s="59"/>
      <c r="N37" s="59"/>
      <c r="O37" s="59"/>
      <c r="P37" s="59"/>
      <c r="Q37" s="100">
        <f t="shared" si="5"/>
        <v>1.6405249881759421</v>
      </c>
      <c r="R37" s="59">
        <v>2081.17</v>
      </c>
      <c r="S37" s="100">
        <f t="shared" si="6"/>
        <v>1.6405249881759421</v>
      </c>
      <c r="T37" s="59">
        <v>2081.17</v>
      </c>
      <c r="U37" s="59"/>
      <c r="V37" s="59"/>
    </row>
    <row r="38" spans="3:22" ht="45">
      <c r="C38" s="58" t="s">
        <v>584</v>
      </c>
      <c r="D38" s="57" t="s">
        <v>755</v>
      </c>
      <c r="E38" s="100">
        <f t="shared" si="8"/>
        <v>1.3298518051395238</v>
      </c>
      <c r="F38" s="59">
        <v>1687.05</v>
      </c>
      <c r="G38" s="100">
        <f t="shared" si="7"/>
        <v>1.3298518051395238</v>
      </c>
      <c r="H38" s="59">
        <v>1687.05</v>
      </c>
      <c r="I38" s="100">
        <f t="shared" si="3"/>
        <v>1.3298518051395238</v>
      </c>
      <c r="J38" s="59">
        <v>1687.05</v>
      </c>
      <c r="K38" s="100">
        <f t="shared" si="4"/>
        <v>1.3298518051395238</v>
      </c>
      <c r="L38" s="59">
        <v>1687.05</v>
      </c>
      <c r="M38" s="59"/>
      <c r="N38" s="59"/>
      <c r="O38" s="59"/>
      <c r="P38" s="59"/>
      <c r="Q38" s="100">
        <f t="shared" si="5"/>
        <v>1.3298518051395238</v>
      </c>
      <c r="R38" s="59">
        <v>1687.05</v>
      </c>
      <c r="S38" s="100">
        <f t="shared" si="6"/>
        <v>1.3298518051395238</v>
      </c>
      <c r="T38" s="59">
        <v>1687.05</v>
      </c>
      <c r="U38" s="59"/>
      <c r="V38" s="59"/>
    </row>
    <row r="39" spans="3:22" ht="45">
      <c r="C39" s="58" t="s">
        <v>585</v>
      </c>
      <c r="D39" s="57" t="s">
        <v>756</v>
      </c>
      <c r="E39" s="100">
        <f t="shared" si="8"/>
        <v>1.1211571811445689</v>
      </c>
      <c r="F39" s="59">
        <v>1422.3</v>
      </c>
      <c r="G39" s="100">
        <f t="shared" si="7"/>
        <v>1.1211571811445689</v>
      </c>
      <c r="H39" s="59">
        <v>1422.3</v>
      </c>
      <c r="I39" s="100">
        <f t="shared" si="3"/>
        <v>1.1211571811445689</v>
      </c>
      <c r="J39" s="59">
        <v>1422.3</v>
      </c>
      <c r="K39" s="100">
        <f t="shared" si="4"/>
        <v>1.1211571811445689</v>
      </c>
      <c r="L39" s="59">
        <v>1422.3</v>
      </c>
      <c r="M39" s="59"/>
      <c r="N39" s="59"/>
      <c r="O39" s="59"/>
      <c r="P39" s="59"/>
      <c r="Q39" s="100">
        <f t="shared" si="5"/>
        <v>1.1211571811445689</v>
      </c>
      <c r="R39" s="59">
        <v>1422.3</v>
      </c>
      <c r="S39" s="100">
        <f t="shared" si="6"/>
        <v>1.1211571811445689</v>
      </c>
      <c r="T39" s="59">
        <v>1422.3</v>
      </c>
      <c r="U39" s="59"/>
      <c r="V39" s="59"/>
    </row>
    <row r="40" spans="3:22" ht="45">
      <c r="C40" s="58" t="s">
        <v>586</v>
      </c>
      <c r="D40" s="30" t="s">
        <v>225</v>
      </c>
      <c r="E40" s="100">
        <f t="shared" si="8"/>
        <v>0.68379315781176109</v>
      </c>
      <c r="F40" s="59">
        <v>867.46</v>
      </c>
      <c r="G40" s="100">
        <f t="shared" si="7"/>
        <v>0.68379315781176109</v>
      </c>
      <c r="H40" s="59">
        <v>867.46</v>
      </c>
      <c r="I40" s="100">
        <f t="shared" si="3"/>
        <v>0.68379315781176109</v>
      </c>
      <c r="J40" s="59">
        <v>867.46</v>
      </c>
      <c r="K40" s="100">
        <f t="shared" si="4"/>
        <v>0.68379315781176109</v>
      </c>
      <c r="L40" s="59">
        <v>867.46</v>
      </c>
      <c r="M40" s="59"/>
      <c r="N40" s="59"/>
      <c r="O40" s="59"/>
      <c r="P40" s="59"/>
      <c r="Q40" s="100">
        <f t="shared" si="5"/>
        <v>0.68379315781176109</v>
      </c>
      <c r="R40" s="59">
        <v>867.46</v>
      </c>
      <c r="S40" s="100">
        <f t="shared" si="6"/>
        <v>0.68379315781176109</v>
      </c>
      <c r="T40" s="59">
        <v>867.46</v>
      </c>
      <c r="U40" s="59"/>
      <c r="V40" s="59"/>
    </row>
    <row r="41" spans="3:22" ht="30">
      <c r="C41" s="58" t="s">
        <v>587</v>
      </c>
      <c r="D41" s="30" t="s">
        <v>226</v>
      </c>
      <c r="E41" s="100">
        <f t="shared" si="8"/>
        <v>0.68379315781176109</v>
      </c>
      <c r="F41" s="59">
        <v>867.46</v>
      </c>
      <c r="G41" s="100">
        <f t="shared" si="7"/>
        <v>0.68379315781176109</v>
      </c>
      <c r="H41" s="59">
        <v>867.46</v>
      </c>
      <c r="I41" s="100">
        <f t="shared" si="3"/>
        <v>0.68379315781176109</v>
      </c>
      <c r="J41" s="59">
        <v>867.46</v>
      </c>
      <c r="K41" s="100">
        <f t="shared" si="4"/>
        <v>0.68379315781176109</v>
      </c>
      <c r="L41" s="59">
        <v>867.46</v>
      </c>
      <c r="M41" s="59"/>
      <c r="N41" s="59"/>
      <c r="O41" s="59"/>
      <c r="P41" s="59"/>
      <c r="Q41" s="100">
        <f t="shared" si="5"/>
        <v>0.68379315781176109</v>
      </c>
      <c r="R41" s="59">
        <v>867.46</v>
      </c>
      <c r="S41" s="100">
        <f t="shared" si="6"/>
        <v>0.68379315781176109</v>
      </c>
      <c r="T41" s="59">
        <v>867.46</v>
      </c>
      <c r="U41" s="59"/>
      <c r="V41" s="59"/>
    </row>
    <row r="42" spans="3:22" ht="45">
      <c r="C42" s="58" t="s">
        <v>588</v>
      </c>
      <c r="D42" s="30" t="s">
        <v>757</v>
      </c>
      <c r="E42" s="100">
        <f t="shared" si="8"/>
        <v>0.31690052025855275</v>
      </c>
      <c r="F42" s="59">
        <v>402.02</v>
      </c>
      <c r="G42" s="100">
        <f t="shared" si="7"/>
        <v>0.31690052025855275</v>
      </c>
      <c r="H42" s="59">
        <v>402.02</v>
      </c>
      <c r="I42" s="100">
        <f t="shared" si="3"/>
        <v>0.31690052025855275</v>
      </c>
      <c r="J42" s="59">
        <v>402.02</v>
      </c>
      <c r="K42" s="100">
        <f t="shared" si="4"/>
        <v>0.31690052025855275</v>
      </c>
      <c r="L42" s="59">
        <v>402.02</v>
      </c>
      <c r="M42" s="59"/>
      <c r="N42" s="59"/>
      <c r="O42" s="59"/>
      <c r="P42" s="59"/>
      <c r="Q42" s="100">
        <f t="shared" si="5"/>
        <v>0.31690052025855275</v>
      </c>
      <c r="R42" s="59">
        <v>402.02</v>
      </c>
      <c r="S42" s="100">
        <f t="shared" si="6"/>
        <v>0.31690052025855275</v>
      </c>
      <c r="T42" s="59">
        <v>402.02</v>
      </c>
      <c r="U42" s="59"/>
      <c r="V42" s="59"/>
    </row>
    <row r="43" spans="3:22" ht="30" customHeight="1">
      <c r="C43" s="58" t="s">
        <v>589</v>
      </c>
      <c r="D43" s="30" t="s">
        <v>227</v>
      </c>
      <c r="E43" s="100">
        <f t="shared" si="8"/>
        <v>0.98945294024909358</v>
      </c>
      <c r="F43" s="59">
        <v>1255.22</v>
      </c>
      <c r="G43" s="100">
        <f t="shared" si="7"/>
        <v>0.98945294024909358</v>
      </c>
      <c r="H43" s="59">
        <v>1255.22</v>
      </c>
      <c r="I43" s="100">
        <f t="shared" si="3"/>
        <v>0.98945294024909358</v>
      </c>
      <c r="J43" s="59">
        <v>1255.22</v>
      </c>
      <c r="K43" s="100">
        <f t="shared" si="4"/>
        <v>0.98945294024909358</v>
      </c>
      <c r="L43" s="59">
        <v>1255.22</v>
      </c>
      <c r="M43" s="59"/>
      <c r="N43" s="59"/>
      <c r="O43" s="59"/>
      <c r="P43" s="59"/>
      <c r="Q43" s="100">
        <f t="shared" si="5"/>
        <v>0.98945294024909358</v>
      </c>
      <c r="R43" s="59">
        <v>1255.22</v>
      </c>
      <c r="S43" s="100">
        <f t="shared" si="6"/>
        <v>0.98945294024909358</v>
      </c>
      <c r="T43" s="59">
        <v>1255.22</v>
      </c>
      <c r="U43" s="59"/>
      <c r="V43" s="59"/>
    </row>
    <row r="44" spans="3:22" ht="45">
      <c r="C44" s="58" t="s">
        <v>590</v>
      </c>
      <c r="D44" s="30" t="s">
        <v>758</v>
      </c>
      <c r="E44" s="100">
        <f t="shared" si="8"/>
        <v>1.091589153397446</v>
      </c>
      <c r="F44" s="59">
        <v>1384.79</v>
      </c>
      <c r="G44" s="100">
        <f t="shared" si="7"/>
        <v>1.091589153397446</v>
      </c>
      <c r="H44" s="59">
        <v>1384.79</v>
      </c>
      <c r="I44" s="100">
        <f t="shared" si="3"/>
        <v>1.091589153397446</v>
      </c>
      <c r="J44" s="59">
        <v>1384.79</v>
      </c>
      <c r="K44" s="100">
        <f t="shared" si="4"/>
        <v>1.091589153397446</v>
      </c>
      <c r="L44" s="59">
        <v>1384.79</v>
      </c>
      <c r="M44" s="59"/>
      <c r="N44" s="59"/>
      <c r="O44" s="59"/>
      <c r="P44" s="59"/>
      <c r="Q44" s="100">
        <f t="shared" si="5"/>
        <v>1.091589153397446</v>
      </c>
      <c r="R44" s="59">
        <v>1384.79</v>
      </c>
      <c r="S44" s="100">
        <f t="shared" si="6"/>
        <v>1.091589153397446</v>
      </c>
      <c r="T44" s="59">
        <v>1384.79</v>
      </c>
      <c r="U44" s="59"/>
      <c r="V44" s="59"/>
    </row>
    <row r="45" spans="3:22" ht="45">
      <c r="C45" s="58" t="s">
        <v>591</v>
      </c>
      <c r="D45" s="30" t="s">
        <v>759</v>
      </c>
      <c r="E45" s="100">
        <f t="shared" si="8"/>
        <v>0.31690052025855275</v>
      </c>
      <c r="F45" s="59">
        <v>402.02</v>
      </c>
      <c r="G45" s="100">
        <f t="shared" si="7"/>
        <v>0.31690052025855275</v>
      </c>
      <c r="H45" s="59">
        <v>402.02</v>
      </c>
      <c r="I45" s="100">
        <f t="shared" si="3"/>
        <v>0.31690052025855275</v>
      </c>
      <c r="J45" s="59">
        <v>402.02</v>
      </c>
      <c r="K45" s="100">
        <f t="shared" si="4"/>
        <v>0.31690052025855275</v>
      </c>
      <c r="L45" s="59">
        <v>402.02</v>
      </c>
      <c r="M45" s="59"/>
      <c r="N45" s="59"/>
      <c r="O45" s="59"/>
      <c r="P45" s="59"/>
      <c r="Q45" s="100">
        <f t="shared" si="5"/>
        <v>0.31690052025855275</v>
      </c>
      <c r="R45" s="59">
        <v>402.02</v>
      </c>
      <c r="S45" s="100">
        <f t="shared" si="6"/>
        <v>0.31690052025855275</v>
      </c>
      <c r="T45" s="59">
        <v>402.02</v>
      </c>
      <c r="U45" s="59"/>
      <c r="V45" s="59"/>
    </row>
    <row r="46" spans="3:22" ht="43.5" customHeight="1">
      <c r="C46" s="58" t="s">
        <v>592</v>
      </c>
      <c r="D46" s="30" t="s">
        <v>760</v>
      </c>
      <c r="E46" s="100">
        <f t="shared" si="8"/>
        <v>1.799369383572442</v>
      </c>
      <c r="F46" s="59">
        <v>2282.6799999999998</v>
      </c>
      <c r="G46" s="100">
        <f t="shared" si="7"/>
        <v>1.799369383572442</v>
      </c>
      <c r="H46" s="59">
        <v>2282.6799999999998</v>
      </c>
      <c r="I46" s="100">
        <f t="shared" si="3"/>
        <v>1.799369383572442</v>
      </c>
      <c r="J46" s="59">
        <v>2282.6799999999998</v>
      </c>
      <c r="K46" s="100">
        <f t="shared" si="4"/>
        <v>1.799369383572442</v>
      </c>
      <c r="L46" s="59">
        <v>2282.6799999999998</v>
      </c>
      <c r="M46" s="59"/>
      <c r="N46" s="59"/>
      <c r="O46" s="59"/>
      <c r="P46" s="59"/>
      <c r="Q46" s="100">
        <f t="shared" si="5"/>
        <v>1.799369383572442</v>
      </c>
      <c r="R46" s="59">
        <v>2282.6799999999998</v>
      </c>
      <c r="S46" s="100">
        <f t="shared" si="6"/>
        <v>1.799369383572442</v>
      </c>
      <c r="T46" s="59">
        <v>2282.6799999999998</v>
      </c>
      <c r="U46" s="59"/>
      <c r="V46" s="59"/>
    </row>
    <row r="47" spans="3:22" ht="79.5" customHeight="1">
      <c r="C47" s="58" t="s">
        <v>593</v>
      </c>
      <c r="D47" s="30" t="s">
        <v>822</v>
      </c>
      <c r="E47" s="100">
        <f t="shared" si="8"/>
        <v>1.076627778653634</v>
      </c>
      <c r="F47" s="59">
        <v>1365.81</v>
      </c>
      <c r="G47" s="100">
        <f t="shared" si="7"/>
        <v>1.076627778653634</v>
      </c>
      <c r="H47" s="59">
        <v>1365.81</v>
      </c>
      <c r="I47" s="100">
        <f t="shared" si="3"/>
        <v>1.076627778653634</v>
      </c>
      <c r="J47" s="59">
        <v>1365.81</v>
      </c>
      <c r="K47" s="100">
        <f t="shared" si="4"/>
        <v>1.076627778653634</v>
      </c>
      <c r="L47" s="59">
        <v>1365.81</v>
      </c>
      <c r="M47" s="59"/>
      <c r="N47" s="59"/>
      <c r="O47" s="59"/>
      <c r="P47" s="59"/>
      <c r="Q47" s="100">
        <f t="shared" si="5"/>
        <v>1.076627778653634</v>
      </c>
      <c r="R47" s="59">
        <v>1365.81</v>
      </c>
      <c r="S47" s="100">
        <f t="shared" si="6"/>
        <v>1.076627778653634</v>
      </c>
      <c r="T47" s="59">
        <v>1365.81</v>
      </c>
      <c r="U47" s="59"/>
      <c r="V47" s="59"/>
    </row>
    <row r="48" spans="3:22" ht="90">
      <c r="C48" s="58" t="s">
        <v>594</v>
      </c>
      <c r="D48" s="30" t="s">
        <v>761</v>
      </c>
      <c r="E48" s="100">
        <f t="shared" si="8"/>
        <v>1.5838325713384835</v>
      </c>
      <c r="F48" s="59">
        <v>2009.25</v>
      </c>
      <c r="G48" s="100">
        <f t="shared" si="7"/>
        <v>1.5838325713384835</v>
      </c>
      <c r="H48" s="59">
        <v>2009.25</v>
      </c>
      <c r="I48" s="100">
        <f t="shared" si="3"/>
        <v>1.5838325713384835</v>
      </c>
      <c r="J48" s="59">
        <v>2009.25</v>
      </c>
      <c r="K48" s="100">
        <f t="shared" si="4"/>
        <v>1.5838325713384835</v>
      </c>
      <c r="L48" s="59">
        <v>2009.25</v>
      </c>
      <c r="M48" s="59"/>
      <c r="N48" s="59"/>
      <c r="O48" s="59"/>
      <c r="P48" s="59"/>
      <c r="Q48" s="100">
        <f t="shared" si="5"/>
        <v>1.5838325713384835</v>
      </c>
      <c r="R48" s="59">
        <v>2009.25</v>
      </c>
      <c r="S48" s="100">
        <f t="shared" si="6"/>
        <v>1.5838325713384835</v>
      </c>
      <c r="T48" s="59">
        <v>2009.25</v>
      </c>
      <c r="U48" s="59"/>
      <c r="V48" s="59"/>
    </row>
    <row r="49" spans="3:22" ht="45">
      <c r="C49" s="58" t="s">
        <v>762</v>
      </c>
      <c r="D49" s="30" t="s">
        <v>763</v>
      </c>
      <c r="E49" s="100">
        <f t="shared" si="8"/>
        <v>6.4056597824373336</v>
      </c>
      <c r="F49" s="59">
        <v>8126.22</v>
      </c>
      <c r="G49" s="100">
        <f t="shared" si="7"/>
        <v>6.4056597824373336</v>
      </c>
      <c r="H49" s="59">
        <v>8126.22</v>
      </c>
      <c r="I49" s="100">
        <f t="shared" si="3"/>
        <v>6.4056597824373336</v>
      </c>
      <c r="J49" s="59">
        <v>8126.22</v>
      </c>
      <c r="K49" s="100">
        <f t="shared" si="4"/>
        <v>6.4056597824373336</v>
      </c>
      <c r="L49" s="59">
        <v>8126.22</v>
      </c>
      <c r="M49" s="59"/>
      <c r="N49" s="59"/>
      <c r="O49" s="59"/>
      <c r="P49" s="59"/>
      <c r="Q49" s="100">
        <f t="shared" si="5"/>
        <v>6.4056597824373336</v>
      </c>
      <c r="R49" s="59">
        <v>8126.22</v>
      </c>
      <c r="S49" s="100">
        <f t="shared" si="6"/>
        <v>6.4056597824373336</v>
      </c>
      <c r="T49" s="59">
        <v>8126.22</v>
      </c>
      <c r="U49" s="59"/>
      <c r="V49" s="59"/>
    </row>
    <row r="50" spans="3:22" ht="90">
      <c r="C50" s="58" t="s">
        <v>764</v>
      </c>
      <c r="D50" s="30" t="s">
        <v>765</v>
      </c>
      <c r="E50" s="100">
        <f t="shared" si="8"/>
        <v>0.77130695254611392</v>
      </c>
      <c r="F50" s="59">
        <v>978.48</v>
      </c>
      <c r="G50" s="100">
        <f t="shared" si="7"/>
        <v>0.77130695254611392</v>
      </c>
      <c r="H50" s="59">
        <v>978.48</v>
      </c>
      <c r="I50" s="100">
        <f t="shared" si="3"/>
        <v>0.77130695254611392</v>
      </c>
      <c r="J50" s="59">
        <v>978.48</v>
      </c>
      <c r="K50" s="100">
        <f t="shared" si="4"/>
        <v>0.77130695254611392</v>
      </c>
      <c r="L50" s="59">
        <v>978.48</v>
      </c>
      <c r="M50" s="59"/>
      <c r="N50" s="59"/>
      <c r="O50" s="59"/>
      <c r="P50" s="59"/>
      <c r="Q50" s="100">
        <f t="shared" si="5"/>
        <v>0.77130695254611392</v>
      </c>
      <c r="R50" s="59">
        <v>978.48</v>
      </c>
      <c r="S50" s="100">
        <f t="shared" si="6"/>
        <v>0.77130695254611392</v>
      </c>
      <c r="T50" s="59">
        <v>978.48</v>
      </c>
      <c r="U50" s="59"/>
      <c r="V50" s="59"/>
    </row>
    <row r="51" spans="3:22" ht="60">
      <c r="C51" s="58" t="s">
        <v>766</v>
      </c>
      <c r="D51" s="30" t="s">
        <v>767</v>
      </c>
      <c r="E51" s="100">
        <f t="shared" si="8"/>
        <v>2.4889720952230809</v>
      </c>
      <c r="F51" s="59">
        <v>3157.51</v>
      </c>
      <c r="G51" s="100">
        <f t="shared" si="7"/>
        <v>2.4889720952230809</v>
      </c>
      <c r="H51" s="59">
        <v>3157.51</v>
      </c>
      <c r="I51" s="100">
        <f t="shared" si="3"/>
        <v>2.4889720952230809</v>
      </c>
      <c r="J51" s="59">
        <v>3157.51</v>
      </c>
      <c r="K51" s="100">
        <f t="shared" si="4"/>
        <v>2.4889720952230809</v>
      </c>
      <c r="L51" s="59">
        <v>3157.51</v>
      </c>
      <c r="M51" s="59"/>
      <c r="N51" s="59"/>
      <c r="O51" s="59"/>
      <c r="P51" s="59"/>
      <c r="Q51" s="100">
        <f t="shared" si="5"/>
        <v>2.4889720952230809</v>
      </c>
      <c r="R51" s="59">
        <v>3157.51</v>
      </c>
      <c r="S51" s="100">
        <f t="shared" si="6"/>
        <v>2.4889720952230809</v>
      </c>
      <c r="T51" s="59">
        <v>3157.51</v>
      </c>
      <c r="U51" s="59"/>
      <c r="V51" s="59"/>
    </row>
    <row r="52" spans="3:22" ht="45">
      <c r="C52" s="58" t="s">
        <v>768</v>
      </c>
      <c r="D52" s="30" t="s">
        <v>769</v>
      </c>
      <c r="E52" s="100">
        <f t="shared" si="8"/>
        <v>3.1617531136686114</v>
      </c>
      <c r="F52" s="59">
        <v>4011</v>
      </c>
      <c r="G52" s="100">
        <f t="shared" si="7"/>
        <v>3.1617531136686114</v>
      </c>
      <c r="H52" s="59">
        <v>4011</v>
      </c>
      <c r="I52" s="100">
        <f t="shared" si="3"/>
        <v>3.1617531136686114</v>
      </c>
      <c r="J52" s="59">
        <v>4011</v>
      </c>
      <c r="K52" s="100">
        <f t="shared" si="4"/>
        <v>3.1617531136686114</v>
      </c>
      <c r="L52" s="59">
        <v>4011</v>
      </c>
      <c r="M52" s="59"/>
      <c r="N52" s="59"/>
      <c r="O52" s="59"/>
      <c r="P52" s="59"/>
      <c r="Q52" s="100">
        <f t="shared" si="5"/>
        <v>3.1617531136686114</v>
      </c>
      <c r="R52" s="59">
        <v>4011</v>
      </c>
      <c r="S52" s="100">
        <f t="shared" si="6"/>
        <v>3.1617531136686114</v>
      </c>
      <c r="T52" s="59">
        <v>4011</v>
      </c>
      <c r="U52" s="59"/>
      <c r="V52" s="59"/>
    </row>
    <row r="53" spans="3:22" ht="45">
      <c r="C53" s="58" t="s">
        <v>770</v>
      </c>
      <c r="D53" s="30" t="s">
        <v>771</v>
      </c>
      <c r="E53" s="100">
        <f t="shared" si="8"/>
        <v>1.4368437647800727</v>
      </c>
      <c r="F53" s="59">
        <v>1822.78</v>
      </c>
      <c r="G53" s="100">
        <f t="shared" si="7"/>
        <v>1.4368437647800727</v>
      </c>
      <c r="H53" s="59">
        <v>1822.78</v>
      </c>
      <c r="I53" s="100">
        <f t="shared" si="3"/>
        <v>1.4368437647800727</v>
      </c>
      <c r="J53" s="59">
        <v>1822.78</v>
      </c>
      <c r="K53" s="100">
        <f t="shared" si="4"/>
        <v>1.4368437647800727</v>
      </c>
      <c r="L53" s="59">
        <v>1822.78</v>
      </c>
      <c r="M53" s="59"/>
      <c r="N53" s="59"/>
      <c r="O53" s="59"/>
      <c r="P53" s="59"/>
      <c r="Q53" s="100">
        <f t="shared" si="5"/>
        <v>1.4368437647800727</v>
      </c>
      <c r="R53" s="59">
        <v>1822.78</v>
      </c>
      <c r="S53" s="100">
        <f t="shared" si="6"/>
        <v>1.4368437647800727</v>
      </c>
      <c r="T53" s="59">
        <v>1822.78</v>
      </c>
      <c r="U53" s="59"/>
      <c r="V53" s="59"/>
    </row>
    <row r="54" spans="3:22" ht="45">
      <c r="C54" s="58" t="s">
        <v>772</v>
      </c>
      <c r="D54" s="30" t="s">
        <v>773</v>
      </c>
      <c r="E54" s="100">
        <f t="shared" si="8"/>
        <v>0.72669872300173421</v>
      </c>
      <c r="F54" s="59">
        <v>921.89</v>
      </c>
      <c r="G54" s="100">
        <f t="shared" si="7"/>
        <v>0.72669872300173421</v>
      </c>
      <c r="H54" s="59">
        <v>921.89</v>
      </c>
      <c r="I54" s="100">
        <f t="shared" si="3"/>
        <v>0.72669872300173421</v>
      </c>
      <c r="J54" s="59">
        <v>921.89</v>
      </c>
      <c r="K54" s="100">
        <f t="shared" si="4"/>
        <v>0.72669872300173421</v>
      </c>
      <c r="L54" s="59">
        <v>921.89</v>
      </c>
      <c r="M54" s="59"/>
      <c r="N54" s="59"/>
      <c r="O54" s="59"/>
      <c r="P54" s="59"/>
      <c r="Q54" s="100">
        <f t="shared" si="5"/>
        <v>0.72669872300173421</v>
      </c>
      <c r="R54" s="59">
        <v>921.89</v>
      </c>
      <c r="S54" s="100">
        <f t="shared" si="6"/>
        <v>0.72669872300173421</v>
      </c>
      <c r="T54" s="59">
        <v>921.89</v>
      </c>
      <c r="U54" s="59"/>
      <c r="V54" s="59"/>
    </row>
    <row r="55" spans="3:22" ht="30.75" customHeight="1">
      <c r="C55" s="58" t="s">
        <v>774</v>
      </c>
      <c r="D55" s="30" t="s">
        <v>775</v>
      </c>
      <c r="E55" s="100">
        <f t="shared" si="8"/>
        <v>0.33987860633769512</v>
      </c>
      <c r="F55" s="59">
        <v>431.17</v>
      </c>
      <c r="G55" s="100">
        <f t="shared" si="7"/>
        <v>0.33987860633769512</v>
      </c>
      <c r="H55" s="59">
        <v>431.17</v>
      </c>
      <c r="I55" s="100">
        <f t="shared" si="3"/>
        <v>0.33987860633769512</v>
      </c>
      <c r="J55" s="59">
        <v>431.17</v>
      </c>
      <c r="K55" s="100">
        <f t="shared" si="4"/>
        <v>0.33987860633769512</v>
      </c>
      <c r="L55" s="59">
        <v>431.17</v>
      </c>
      <c r="M55" s="59"/>
      <c r="N55" s="59"/>
      <c r="O55" s="59"/>
      <c r="P55" s="59"/>
      <c r="Q55" s="100">
        <f t="shared" si="5"/>
        <v>0.33987860633769512</v>
      </c>
      <c r="R55" s="59">
        <v>431.17</v>
      </c>
      <c r="S55" s="100">
        <f t="shared" si="6"/>
        <v>0.33987860633769512</v>
      </c>
      <c r="T55" s="59">
        <v>431.17</v>
      </c>
      <c r="U55" s="59"/>
      <c r="V55" s="59"/>
    </row>
  </sheetData>
  <mergeCells count="2">
    <mergeCell ref="D3:V3"/>
    <mergeCell ref="D5:G5"/>
  </mergeCells>
  <pageMargins left="0.51181102362204722" right="0.51181102362204722" top="0.74803149606299213" bottom="0.74803149606299213" header="0.31496062992125984" footer="0.31496062992125984"/>
  <pageSetup paperSize="9" scale="42" firstPageNumber="42949672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3"/>
  <sheetViews>
    <sheetView workbookViewId="0">
      <selection activeCell="K105" sqref="K105"/>
    </sheetView>
  </sheetViews>
  <sheetFormatPr defaultRowHeight="41.25" customHeight="1"/>
  <cols>
    <col min="1" max="1" width="15.28515625" style="122" customWidth="1"/>
    <col min="2" max="2" width="80.28515625" style="122" customWidth="1"/>
    <col min="3" max="3" width="11.42578125" style="122" customWidth="1"/>
    <col min="4" max="16384" width="9.140625" style="122"/>
  </cols>
  <sheetData>
    <row r="1" spans="1:4" ht="15" customHeight="1">
      <c r="C1" s="104"/>
    </row>
    <row r="2" spans="1:4" ht="18.75" customHeight="1">
      <c r="B2" s="123"/>
      <c r="C2" s="124" t="s">
        <v>60</v>
      </c>
      <c r="D2" s="123"/>
    </row>
    <row r="3" spans="1:4" ht="16.5">
      <c r="B3" s="125" t="s">
        <v>823</v>
      </c>
    </row>
    <row r="4" spans="1:4" ht="15">
      <c r="A4" s="126" t="s">
        <v>61</v>
      </c>
      <c r="B4" s="127" t="s">
        <v>62</v>
      </c>
      <c r="C4" s="128" t="s">
        <v>63</v>
      </c>
    </row>
    <row r="5" spans="1:4" ht="32.25" customHeight="1">
      <c r="A5" s="129" t="s">
        <v>64</v>
      </c>
      <c r="B5" s="130" t="s">
        <v>64</v>
      </c>
      <c r="C5" s="131" t="s">
        <v>65</v>
      </c>
    </row>
    <row r="6" spans="1:4" ht="29.25" customHeight="1">
      <c r="A6" s="148" t="s">
        <v>188</v>
      </c>
      <c r="B6" s="148"/>
      <c r="C6" s="148"/>
    </row>
    <row r="7" spans="1:4" ht="15">
      <c r="A7" s="149" t="s">
        <v>66</v>
      </c>
      <c r="B7" s="149" t="s">
        <v>776</v>
      </c>
      <c r="C7" s="150">
        <v>374.86</v>
      </c>
    </row>
    <row r="8" spans="1:4" ht="15">
      <c r="A8" s="149"/>
      <c r="B8" s="149"/>
      <c r="C8" s="150"/>
    </row>
    <row r="9" spans="1:4" ht="15">
      <c r="A9" s="105" t="s">
        <v>67</v>
      </c>
      <c r="B9" s="105" t="s">
        <v>68</v>
      </c>
      <c r="C9" s="106">
        <v>898.31</v>
      </c>
    </row>
    <row r="10" spans="1:4" ht="15">
      <c r="A10" s="132" t="s">
        <v>69</v>
      </c>
      <c r="B10" s="105" t="s">
        <v>70</v>
      </c>
      <c r="C10" s="106">
        <v>423.33</v>
      </c>
    </row>
    <row r="11" spans="1:4" ht="15">
      <c r="A11" s="105" t="s">
        <v>71</v>
      </c>
      <c r="B11" s="105" t="s">
        <v>72</v>
      </c>
      <c r="C11" s="106">
        <v>149.13</v>
      </c>
    </row>
    <row r="12" spans="1:4" ht="31.5" customHeight="1">
      <c r="A12" s="105" t="s">
        <v>73</v>
      </c>
      <c r="B12" s="105" t="s">
        <v>74</v>
      </c>
      <c r="C12" s="133">
        <v>1065.9100000000001</v>
      </c>
    </row>
    <row r="13" spans="1:4" ht="33" customHeight="1">
      <c r="A13" s="148" t="s">
        <v>777</v>
      </c>
      <c r="B13" s="148"/>
      <c r="C13" s="148"/>
    </row>
    <row r="14" spans="1:4" ht="45">
      <c r="A14" s="105" t="s">
        <v>66</v>
      </c>
      <c r="B14" s="105" t="s">
        <v>776</v>
      </c>
      <c r="C14" s="106">
        <v>374.86</v>
      </c>
    </row>
    <row r="15" spans="1:4" ht="15">
      <c r="A15" s="105" t="s">
        <v>67</v>
      </c>
      <c r="B15" s="105" t="s">
        <v>68</v>
      </c>
      <c r="C15" s="106">
        <v>898.31</v>
      </c>
    </row>
    <row r="16" spans="1:4" ht="30">
      <c r="A16" s="105" t="s">
        <v>75</v>
      </c>
      <c r="B16" s="105" t="s">
        <v>76</v>
      </c>
      <c r="C16" s="106">
        <v>278.3</v>
      </c>
    </row>
    <row r="17" spans="1:3" ht="15">
      <c r="A17" s="105" t="s">
        <v>71</v>
      </c>
      <c r="B17" s="105" t="s">
        <v>72</v>
      </c>
      <c r="C17" s="106">
        <v>149.13</v>
      </c>
    </row>
    <row r="18" spans="1:3" ht="30">
      <c r="A18" s="105" t="s">
        <v>73</v>
      </c>
      <c r="B18" s="105" t="s">
        <v>74</v>
      </c>
      <c r="C18" s="133">
        <v>1065.9100000000001</v>
      </c>
    </row>
    <row r="19" spans="1:3" ht="33" customHeight="1">
      <c r="A19" s="105" t="s">
        <v>77</v>
      </c>
      <c r="B19" s="105" t="s">
        <v>78</v>
      </c>
      <c r="C19" s="106">
        <v>670.54</v>
      </c>
    </row>
    <row r="20" spans="1:3" ht="30" customHeight="1">
      <c r="A20" s="148" t="s">
        <v>189</v>
      </c>
      <c r="B20" s="148"/>
      <c r="C20" s="148"/>
    </row>
    <row r="21" spans="1:3" ht="45">
      <c r="A21" s="105" t="s">
        <v>66</v>
      </c>
      <c r="B21" s="105" t="s">
        <v>776</v>
      </c>
      <c r="C21" s="106">
        <v>374.86</v>
      </c>
    </row>
    <row r="22" spans="1:3" ht="15">
      <c r="A22" s="105" t="s">
        <v>67</v>
      </c>
      <c r="B22" s="105" t="s">
        <v>68</v>
      </c>
      <c r="C22" s="106">
        <v>898.31</v>
      </c>
    </row>
    <row r="23" spans="1:3" ht="30">
      <c r="A23" s="105" t="s">
        <v>75</v>
      </c>
      <c r="B23" s="105" t="s">
        <v>76</v>
      </c>
      <c r="C23" s="106">
        <v>278.3</v>
      </c>
    </row>
    <row r="24" spans="1:3" ht="15">
      <c r="A24" s="105" t="s">
        <v>71</v>
      </c>
      <c r="B24" s="105" t="s">
        <v>72</v>
      </c>
      <c r="C24" s="106">
        <v>149.13</v>
      </c>
    </row>
    <row r="25" spans="1:3" ht="30">
      <c r="A25" s="105" t="s">
        <v>73</v>
      </c>
      <c r="B25" s="105" t="s">
        <v>74</v>
      </c>
      <c r="C25" s="133">
        <v>1065.9100000000001</v>
      </c>
    </row>
    <row r="26" spans="1:3" ht="34.5" customHeight="1">
      <c r="A26" s="105" t="s">
        <v>79</v>
      </c>
      <c r="B26" s="105" t="s">
        <v>80</v>
      </c>
      <c r="C26" s="106">
        <v>802.19</v>
      </c>
    </row>
    <row r="27" spans="1:3" ht="47.25" customHeight="1">
      <c r="A27" s="148" t="s">
        <v>778</v>
      </c>
      <c r="B27" s="148"/>
      <c r="C27" s="148"/>
    </row>
    <row r="28" spans="1:3" ht="45">
      <c r="A28" s="105" t="s">
        <v>66</v>
      </c>
      <c r="B28" s="105" t="s">
        <v>779</v>
      </c>
      <c r="C28" s="106">
        <v>374.86</v>
      </c>
    </row>
    <row r="29" spans="1:3" ht="15">
      <c r="A29" s="105" t="s">
        <v>67</v>
      </c>
      <c r="B29" s="105" t="s">
        <v>68</v>
      </c>
      <c r="C29" s="106">
        <v>898.31</v>
      </c>
    </row>
    <row r="30" spans="1:3" ht="15">
      <c r="A30" s="105" t="s">
        <v>81</v>
      </c>
      <c r="B30" s="105" t="s">
        <v>82</v>
      </c>
      <c r="C30" s="106">
        <v>258.14999999999998</v>
      </c>
    </row>
    <row r="31" spans="1:3" ht="30">
      <c r="A31" s="105" t="s">
        <v>75</v>
      </c>
      <c r="B31" s="105" t="s">
        <v>76</v>
      </c>
      <c r="C31" s="106">
        <v>278.3</v>
      </c>
    </row>
    <row r="32" spans="1:3" ht="30">
      <c r="A32" s="105" t="s">
        <v>83</v>
      </c>
      <c r="B32" s="105" t="s">
        <v>84</v>
      </c>
      <c r="C32" s="133">
        <v>3158.91</v>
      </c>
    </row>
    <row r="33" spans="1:3" ht="15">
      <c r="A33" s="105" t="s">
        <v>71</v>
      </c>
      <c r="B33" s="105" t="s">
        <v>72</v>
      </c>
      <c r="C33" s="106">
        <v>149.13</v>
      </c>
    </row>
    <row r="34" spans="1:3" ht="15">
      <c r="A34" s="105" t="s">
        <v>85</v>
      </c>
      <c r="B34" s="105" t="s">
        <v>86</v>
      </c>
      <c r="C34" s="106">
        <v>246.83</v>
      </c>
    </row>
    <row r="35" spans="1:3" ht="30">
      <c r="A35" s="105" t="s">
        <v>73</v>
      </c>
      <c r="B35" s="105" t="s">
        <v>74</v>
      </c>
      <c r="C35" s="133">
        <v>1065.9100000000001</v>
      </c>
    </row>
    <row r="36" spans="1:3" ht="15">
      <c r="A36" s="105" t="s">
        <v>79</v>
      </c>
      <c r="B36" s="105" t="s">
        <v>80</v>
      </c>
      <c r="C36" s="106">
        <v>802.19</v>
      </c>
    </row>
    <row r="37" spans="1:3" ht="24" customHeight="1">
      <c r="A37" s="148" t="s">
        <v>190</v>
      </c>
      <c r="B37" s="148"/>
      <c r="C37" s="148"/>
    </row>
    <row r="38" spans="1:3" ht="45">
      <c r="A38" s="105" t="s">
        <v>66</v>
      </c>
      <c r="B38" s="105" t="s">
        <v>776</v>
      </c>
      <c r="C38" s="106">
        <v>374.86</v>
      </c>
    </row>
    <row r="39" spans="1:3" ht="15">
      <c r="A39" s="105" t="s">
        <v>67</v>
      </c>
      <c r="B39" s="105" t="s">
        <v>68</v>
      </c>
      <c r="C39" s="106">
        <v>898.31</v>
      </c>
    </row>
    <row r="40" spans="1:3" ht="30">
      <c r="A40" s="105" t="s">
        <v>87</v>
      </c>
      <c r="B40" s="105" t="s">
        <v>88</v>
      </c>
      <c r="C40" s="134">
        <v>808</v>
      </c>
    </row>
    <row r="41" spans="1:3" ht="41.25" customHeight="1">
      <c r="A41" s="148" t="s">
        <v>780</v>
      </c>
      <c r="B41" s="148"/>
      <c r="C41" s="148"/>
    </row>
    <row r="42" spans="1:3" ht="45">
      <c r="A42" s="105" t="s">
        <v>66</v>
      </c>
      <c r="B42" s="105" t="s">
        <v>776</v>
      </c>
      <c r="C42" s="106">
        <v>374.86</v>
      </c>
    </row>
    <row r="43" spans="1:3" ht="15">
      <c r="A43" s="105" t="s">
        <v>67</v>
      </c>
      <c r="B43" s="105" t="s">
        <v>68</v>
      </c>
      <c r="C43" s="106">
        <v>898.31</v>
      </c>
    </row>
    <row r="44" spans="1:3" ht="15">
      <c r="A44" s="105" t="s">
        <v>89</v>
      </c>
      <c r="B44" s="105" t="s">
        <v>90</v>
      </c>
      <c r="C44" s="106">
        <v>413.88</v>
      </c>
    </row>
    <row r="45" spans="1:3" ht="41.25" customHeight="1">
      <c r="A45" s="148" t="s">
        <v>781</v>
      </c>
      <c r="B45" s="148"/>
      <c r="C45" s="148"/>
    </row>
    <row r="46" spans="1:3" ht="45">
      <c r="A46" s="105" t="s">
        <v>66</v>
      </c>
      <c r="B46" s="105" t="s">
        <v>776</v>
      </c>
      <c r="C46" s="106">
        <v>374.86</v>
      </c>
    </row>
    <row r="47" spans="1:3" ht="15">
      <c r="A47" s="105" t="s">
        <v>71</v>
      </c>
      <c r="B47" s="105" t="s">
        <v>72</v>
      </c>
      <c r="C47" s="106">
        <v>149.13</v>
      </c>
    </row>
    <row r="48" spans="1:3" ht="15">
      <c r="A48" s="105" t="s">
        <v>67</v>
      </c>
      <c r="B48" s="105" t="s">
        <v>68</v>
      </c>
      <c r="C48" s="106">
        <v>898.31</v>
      </c>
    </row>
    <row r="49" spans="1:3" ht="41.25" customHeight="1">
      <c r="A49" s="145" t="s">
        <v>223</v>
      </c>
      <c r="B49" s="146"/>
      <c r="C49" s="147"/>
    </row>
    <row r="50" spans="1:3" ht="30">
      <c r="A50" s="105" t="s">
        <v>744</v>
      </c>
      <c r="B50" s="105" t="s">
        <v>782</v>
      </c>
      <c r="C50" s="106">
        <v>374.86</v>
      </c>
    </row>
    <row r="51" spans="1:3" ht="15">
      <c r="A51" s="105" t="s">
        <v>221</v>
      </c>
      <c r="B51" s="105" t="s">
        <v>222</v>
      </c>
      <c r="C51" s="106">
        <v>465.44</v>
      </c>
    </row>
    <row r="52" spans="1:3" ht="15">
      <c r="A52" s="105" t="s">
        <v>137</v>
      </c>
      <c r="B52" s="105" t="s">
        <v>138</v>
      </c>
      <c r="C52" s="106">
        <v>27.16</v>
      </c>
    </row>
    <row r="53" spans="1:3" ht="41.25" customHeight="1">
      <c r="A53" s="145" t="s">
        <v>224</v>
      </c>
      <c r="B53" s="146"/>
      <c r="C53" s="147"/>
    </row>
    <row r="54" spans="1:3" ht="30">
      <c r="A54" s="105" t="s">
        <v>744</v>
      </c>
      <c r="B54" s="105" t="s">
        <v>783</v>
      </c>
      <c r="C54" s="106">
        <v>374.86</v>
      </c>
    </row>
    <row r="55" spans="1:3" ht="15">
      <c r="A55" s="105" t="s">
        <v>221</v>
      </c>
      <c r="B55" s="105" t="s">
        <v>222</v>
      </c>
      <c r="C55" s="106">
        <v>465.44</v>
      </c>
    </row>
    <row r="56" spans="1:3" ht="15">
      <c r="A56" s="105" t="s">
        <v>137</v>
      </c>
      <c r="B56" s="105" t="s">
        <v>138</v>
      </c>
      <c r="C56" s="106">
        <v>27.16</v>
      </c>
    </row>
    <row r="57" spans="1:3" ht="41.25" customHeight="1">
      <c r="A57" s="145" t="s">
        <v>784</v>
      </c>
      <c r="B57" s="146"/>
      <c r="C57" s="147"/>
    </row>
    <row r="58" spans="1:3" ht="30">
      <c r="A58" s="105" t="s">
        <v>744</v>
      </c>
      <c r="B58" s="105" t="s">
        <v>785</v>
      </c>
      <c r="C58" s="106">
        <v>374.86</v>
      </c>
    </row>
    <row r="59" spans="1:3" ht="15">
      <c r="A59" s="105" t="s">
        <v>137</v>
      </c>
      <c r="B59" s="105" t="s">
        <v>138</v>
      </c>
      <c r="C59" s="106">
        <v>27.16</v>
      </c>
    </row>
    <row r="60" spans="1:3" ht="15">
      <c r="A60" s="145" t="s">
        <v>144</v>
      </c>
      <c r="B60" s="146"/>
      <c r="C60" s="147"/>
    </row>
    <row r="61" spans="1:3" ht="15">
      <c r="A61" s="105" t="s">
        <v>67</v>
      </c>
      <c r="B61" s="105" t="s">
        <v>68</v>
      </c>
      <c r="C61" s="106">
        <v>898.31</v>
      </c>
    </row>
    <row r="62" spans="1:3" ht="15">
      <c r="A62" s="107" t="s">
        <v>139</v>
      </c>
      <c r="B62" s="108" t="s">
        <v>364</v>
      </c>
      <c r="C62" s="109">
        <v>356.91</v>
      </c>
    </row>
    <row r="63" spans="1:3" ht="39" customHeight="1">
      <c r="A63" s="145" t="s">
        <v>786</v>
      </c>
      <c r="B63" s="146"/>
      <c r="C63" s="147"/>
    </row>
    <row r="64" spans="1:3" ht="30">
      <c r="A64" s="105" t="s">
        <v>744</v>
      </c>
      <c r="B64" s="105" t="s">
        <v>787</v>
      </c>
      <c r="C64" s="106">
        <v>374.86</v>
      </c>
    </row>
    <row r="65" spans="1:3" ht="15">
      <c r="A65" s="105" t="s">
        <v>213</v>
      </c>
      <c r="B65" s="105" t="s">
        <v>212</v>
      </c>
      <c r="C65" s="106">
        <v>1009.93</v>
      </c>
    </row>
    <row r="66" spans="1:3" ht="36.75" customHeight="1">
      <c r="A66" s="145" t="s">
        <v>788</v>
      </c>
      <c r="B66" s="146"/>
      <c r="C66" s="147"/>
    </row>
    <row r="67" spans="1:3" ht="30">
      <c r="A67" s="105" t="s">
        <v>744</v>
      </c>
      <c r="B67" s="105" t="s">
        <v>782</v>
      </c>
      <c r="C67" s="106">
        <v>374.86</v>
      </c>
    </row>
    <row r="68" spans="1:3" ht="15">
      <c r="A68" s="105" t="s">
        <v>137</v>
      </c>
      <c r="B68" s="105" t="s">
        <v>138</v>
      </c>
      <c r="C68" s="106">
        <v>27.16</v>
      </c>
    </row>
    <row r="69" spans="1:3" ht="36" customHeight="1">
      <c r="A69" s="145" t="s">
        <v>789</v>
      </c>
      <c r="B69" s="146"/>
      <c r="C69" s="147"/>
    </row>
    <row r="70" spans="1:3" ht="30">
      <c r="A70" s="105" t="s">
        <v>744</v>
      </c>
      <c r="B70" s="105" t="s">
        <v>782</v>
      </c>
      <c r="C70" s="105">
        <v>374.86</v>
      </c>
    </row>
    <row r="71" spans="1:3" ht="15">
      <c r="A71" s="110" t="s">
        <v>607</v>
      </c>
      <c r="B71" s="105" t="s">
        <v>308</v>
      </c>
      <c r="C71" s="111">
        <v>916.87</v>
      </c>
    </row>
    <row r="72" spans="1:3" ht="15">
      <c r="A72" s="105" t="s">
        <v>211</v>
      </c>
      <c r="B72" s="105" t="s">
        <v>210</v>
      </c>
      <c r="C72" s="106">
        <v>990.95</v>
      </c>
    </row>
    <row r="73" spans="1:3" ht="15">
      <c r="A73" s="112"/>
      <c r="B73" s="113"/>
      <c r="C73" s="114"/>
    </row>
    <row r="74" spans="1:3" ht="53.25" customHeight="1">
      <c r="A74" s="145" t="s">
        <v>790</v>
      </c>
      <c r="B74" s="146"/>
      <c r="C74" s="147"/>
    </row>
    <row r="75" spans="1:3" ht="30">
      <c r="A75" s="105" t="s">
        <v>744</v>
      </c>
      <c r="B75" s="105" t="s">
        <v>783</v>
      </c>
      <c r="C75" s="106">
        <v>374.86</v>
      </c>
    </row>
    <row r="76" spans="1:3" ht="15">
      <c r="A76" s="105" t="s">
        <v>211</v>
      </c>
      <c r="B76" s="105" t="s">
        <v>210</v>
      </c>
      <c r="C76" s="106">
        <v>990.95</v>
      </c>
    </row>
    <row r="77" spans="1:3" ht="60.75" customHeight="1">
      <c r="A77" s="145" t="s">
        <v>791</v>
      </c>
      <c r="B77" s="146"/>
      <c r="C77" s="147"/>
    </row>
    <row r="78" spans="1:3" ht="30">
      <c r="A78" s="105" t="s">
        <v>744</v>
      </c>
      <c r="B78" s="105" t="s">
        <v>782</v>
      </c>
      <c r="C78" s="106">
        <v>374.86</v>
      </c>
    </row>
    <row r="79" spans="1:3" ht="15">
      <c r="A79" s="105" t="s">
        <v>140</v>
      </c>
      <c r="B79" s="105" t="s">
        <v>141</v>
      </c>
      <c r="C79" s="106">
        <v>225.23</v>
      </c>
    </row>
    <row r="80" spans="1:3" ht="30">
      <c r="A80" s="105" t="s">
        <v>142</v>
      </c>
      <c r="B80" s="105" t="s">
        <v>792</v>
      </c>
      <c r="C80" s="106">
        <v>791.79</v>
      </c>
    </row>
    <row r="81" spans="1:3" ht="30">
      <c r="A81" s="105" t="s">
        <v>143</v>
      </c>
      <c r="B81" s="105" t="s">
        <v>793</v>
      </c>
      <c r="C81" s="106">
        <v>617.37</v>
      </c>
    </row>
    <row r="82" spans="1:3" ht="30" customHeight="1">
      <c r="A82" s="151" t="s">
        <v>752</v>
      </c>
      <c r="B82" s="152"/>
      <c r="C82" s="153"/>
    </row>
    <row r="83" spans="1:3" ht="30">
      <c r="A83" s="91" t="s">
        <v>744</v>
      </c>
      <c r="B83" s="92" t="s">
        <v>745</v>
      </c>
      <c r="C83" s="93">
        <v>431.17</v>
      </c>
    </row>
    <row r="84" spans="1:3" ht="15">
      <c r="A84" s="91" t="s">
        <v>67</v>
      </c>
      <c r="B84" s="92" t="s">
        <v>68</v>
      </c>
      <c r="C84" s="91">
        <v>898.31</v>
      </c>
    </row>
    <row r="85" spans="1:3" ht="15">
      <c r="A85" s="94" t="s">
        <v>607</v>
      </c>
      <c r="B85" s="92" t="s">
        <v>308</v>
      </c>
      <c r="C85" s="93">
        <v>916.87</v>
      </c>
    </row>
    <row r="86" spans="1:3" ht="15">
      <c r="A86" s="94" t="s">
        <v>665</v>
      </c>
      <c r="B86" s="92" t="s">
        <v>360</v>
      </c>
      <c r="C86" s="93">
        <v>180.13</v>
      </c>
    </row>
    <row r="87" spans="1:3" ht="45">
      <c r="A87" s="91" t="s">
        <v>81</v>
      </c>
      <c r="B87" s="92" t="s">
        <v>746</v>
      </c>
      <c r="C87" s="93">
        <v>258.14999999999998</v>
      </c>
    </row>
    <row r="88" spans="1:3" ht="15">
      <c r="A88" s="94" t="s">
        <v>747</v>
      </c>
      <c r="B88" s="92" t="s">
        <v>748</v>
      </c>
      <c r="C88" s="93">
        <v>90.51</v>
      </c>
    </row>
    <row r="89" spans="1:3" ht="15">
      <c r="A89" s="91" t="s">
        <v>211</v>
      </c>
      <c r="B89" s="92" t="s">
        <v>210</v>
      </c>
      <c r="C89" s="93">
        <v>990.95</v>
      </c>
    </row>
    <row r="90" spans="1:3" ht="31.5">
      <c r="A90" s="94" t="s">
        <v>749</v>
      </c>
      <c r="B90" s="92" t="s">
        <v>824</v>
      </c>
      <c r="C90" s="93">
        <v>4180</v>
      </c>
    </row>
    <row r="91" spans="1:3" ht="15">
      <c r="A91" s="91" t="s">
        <v>750</v>
      </c>
      <c r="B91" s="92" t="s">
        <v>751</v>
      </c>
      <c r="C91" s="93">
        <v>180.13</v>
      </c>
    </row>
    <row r="92" spans="1:3" ht="54.75" customHeight="1">
      <c r="A92" s="148" t="s">
        <v>794</v>
      </c>
      <c r="B92" s="148"/>
      <c r="C92" s="148"/>
    </row>
    <row r="93" spans="1:3" ht="75">
      <c r="A93" s="105" t="s">
        <v>825</v>
      </c>
      <c r="B93" s="105" t="s">
        <v>795</v>
      </c>
      <c r="C93" s="106">
        <v>374.86</v>
      </c>
    </row>
    <row r="94" spans="1:3" ht="15">
      <c r="A94" s="115" t="s">
        <v>796</v>
      </c>
      <c r="B94" s="108" t="s">
        <v>797</v>
      </c>
      <c r="C94" s="116">
        <v>603.62</v>
      </c>
    </row>
    <row r="95" spans="1:3" ht="34.5" customHeight="1">
      <c r="A95" s="148" t="s">
        <v>798</v>
      </c>
      <c r="B95" s="148"/>
      <c r="C95" s="148"/>
    </row>
    <row r="96" spans="1:3" ht="45">
      <c r="A96" s="105" t="s">
        <v>826</v>
      </c>
      <c r="B96" s="105" t="s">
        <v>799</v>
      </c>
      <c r="C96" s="106">
        <v>374.86</v>
      </c>
    </row>
    <row r="97" spans="1:3" ht="15">
      <c r="A97" s="105" t="s">
        <v>67</v>
      </c>
      <c r="B97" s="105" t="s">
        <v>68</v>
      </c>
      <c r="C97" s="106">
        <v>898.31</v>
      </c>
    </row>
    <row r="98" spans="1:3" ht="15">
      <c r="A98" s="105" t="s">
        <v>81</v>
      </c>
      <c r="B98" s="105" t="s">
        <v>82</v>
      </c>
      <c r="C98" s="106">
        <v>258.14999999999998</v>
      </c>
    </row>
    <row r="99" spans="1:3" ht="15">
      <c r="A99" s="110" t="s">
        <v>607</v>
      </c>
      <c r="B99" s="105" t="s">
        <v>308</v>
      </c>
      <c r="C99" s="117">
        <v>916.87</v>
      </c>
    </row>
    <row r="100" spans="1:3" ht="15">
      <c r="A100" s="108" t="s">
        <v>747</v>
      </c>
      <c r="B100" s="108" t="s">
        <v>800</v>
      </c>
      <c r="C100" s="109">
        <v>90.51</v>
      </c>
    </row>
    <row r="101" spans="1:3" ht="15">
      <c r="A101" s="108" t="s">
        <v>801</v>
      </c>
      <c r="B101" s="108" t="s">
        <v>802</v>
      </c>
      <c r="C101" s="118">
        <v>618.80999999999995</v>
      </c>
    </row>
    <row r="102" spans="1:3" ht="39.75" customHeight="1">
      <c r="A102" s="148" t="s">
        <v>803</v>
      </c>
      <c r="B102" s="148"/>
      <c r="C102" s="148"/>
    </row>
    <row r="103" spans="1:3" ht="90">
      <c r="A103" s="105" t="s">
        <v>827</v>
      </c>
      <c r="B103" s="105" t="s">
        <v>804</v>
      </c>
      <c r="C103" s="105">
        <v>431.17</v>
      </c>
    </row>
    <row r="104" spans="1:3" ht="15">
      <c r="A104" s="105" t="s">
        <v>67</v>
      </c>
      <c r="B104" s="105" t="s">
        <v>68</v>
      </c>
      <c r="C104" s="105">
        <v>898.31</v>
      </c>
    </row>
    <row r="105" spans="1:3" ht="15">
      <c r="A105" s="110" t="s">
        <v>619</v>
      </c>
      <c r="B105" s="105" t="s">
        <v>319</v>
      </c>
      <c r="C105" s="111">
        <v>258.14999999999998</v>
      </c>
    </row>
    <row r="106" spans="1:3" ht="15">
      <c r="A106" s="110" t="s">
        <v>683</v>
      </c>
      <c r="B106" s="119" t="s">
        <v>416</v>
      </c>
      <c r="C106" s="117">
        <v>156.32</v>
      </c>
    </row>
    <row r="107" spans="1:3" ht="15">
      <c r="A107" s="105" t="s">
        <v>71</v>
      </c>
      <c r="B107" s="105" t="s">
        <v>72</v>
      </c>
      <c r="C107" s="105">
        <v>149.13</v>
      </c>
    </row>
    <row r="108" spans="1:3" ht="15">
      <c r="A108" s="110" t="s">
        <v>607</v>
      </c>
      <c r="B108" s="105" t="s">
        <v>308</v>
      </c>
      <c r="C108" s="111">
        <v>916.87</v>
      </c>
    </row>
    <row r="109" spans="1:3" ht="30">
      <c r="A109" s="105" t="s">
        <v>73</v>
      </c>
      <c r="B109" s="105" t="s">
        <v>74</v>
      </c>
      <c r="C109" s="135">
        <v>1065.9100000000001</v>
      </c>
    </row>
    <row r="110" spans="1:3" ht="15">
      <c r="A110" s="110" t="s">
        <v>805</v>
      </c>
      <c r="B110" s="105" t="s">
        <v>806</v>
      </c>
      <c r="C110" s="136">
        <v>135.13999999999999</v>
      </c>
    </row>
    <row r="111" spans="1:3" ht="30.75" customHeight="1">
      <c r="A111" s="148" t="s">
        <v>832</v>
      </c>
      <c r="B111" s="148"/>
      <c r="C111" s="148"/>
    </row>
    <row r="112" spans="1:3" ht="15">
      <c r="A112" s="149" t="s">
        <v>828</v>
      </c>
      <c r="B112" s="149" t="s">
        <v>807</v>
      </c>
      <c r="C112" s="150">
        <v>374.86</v>
      </c>
    </row>
    <row r="113" spans="1:3" ht="15">
      <c r="A113" s="149"/>
      <c r="B113" s="149"/>
      <c r="C113" s="150"/>
    </row>
    <row r="114" spans="1:3" ht="15">
      <c r="A114" s="105" t="s">
        <v>67</v>
      </c>
      <c r="B114" s="105" t="s">
        <v>68</v>
      </c>
      <c r="C114" s="105">
        <v>898.31</v>
      </c>
    </row>
    <row r="115" spans="1:3" ht="15">
      <c r="A115" s="110" t="s">
        <v>805</v>
      </c>
      <c r="B115" s="105" t="s">
        <v>808</v>
      </c>
      <c r="C115" s="136">
        <v>135.13999999999999</v>
      </c>
    </row>
    <row r="116" spans="1:3" ht="15">
      <c r="A116" s="110" t="s">
        <v>683</v>
      </c>
      <c r="B116" s="119" t="s">
        <v>416</v>
      </c>
      <c r="C116" s="117">
        <v>156.32</v>
      </c>
    </row>
    <row r="117" spans="1:3" ht="15">
      <c r="A117" s="110" t="s">
        <v>619</v>
      </c>
      <c r="B117" s="105" t="s">
        <v>319</v>
      </c>
      <c r="C117" s="111">
        <v>258.14999999999998</v>
      </c>
    </row>
    <row r="118" spans="1:3" ht="37.5" customHeight="1">
      <c r="A118" s="148" t="s">
        <v>833</v>
      </c>
      <c r="B118" s="148"/>
      <c r="C118" s="148"/>
    </row>
    <row r="119" spans="1:3" ht="60">
      <c r="A119" s="105" t="s">
        <v>829</v>
      </c>
      <c r="B119" s="105" t="s">
        <v>809</v>
      </c>
      <c r="C119" s="105">
        <v>431.17</v>
      </c>
    </row>
    <row r="120" spans="1:3" ht="15">
      <c r="A120" s="137" t="s">
        <v>810</v>
      </c>
      <c r="B120" s="137" t="s">
        <v>811</v>
      </c>
      <c r="C120" s="120">
        <v>245.36</v>
      </c>
    </row>
    <row r="121" spans="1:3" ht="15">
      <c r="A121" s="137" t="s">
        <v>812</v>
      </c>
      <c r="B121" s="137" t="s">
        <v>813</v>
      </c>
      <c r="C121" s="120">
        <v>245.36</v>
      </c>
    </row>
    <row r="122" spans="1:3" ht="30.75" customHeight="1">
      <c r="A122" s="148" t="s">
        <v>834</v>
      </c>
      <c r="B122" s="148"/>
      <c r="C122" s="148"/>
    </row>
    <row r="123" spans="1:3" ht="30">
      <c r="A123" s="105" t="s">
        <v>830</v>
      </c>
      <c r="B123" s="105" t="s">
        <v>814</v>
      </c>
      <c r="C123" s="105">
        <v>431.17</v>
      </c>
    </row>
    <row r="124" spans="1:3" ht="15"/>
    <row r="125" spans="1:3" ht="15"/>
    <row r="126" spans="1:3" ht="15"/>
    <row r="127" spans="1:3" ht="15"/>
    <row r="128" spans="1:3" ht="15">
      <c r="A128" s="122" t="s">
        <v>815</v>
      </c>
    </row>
    <row r="129" spans="1:1" ht="15">
      <c r="A129" s="122" t="s">
        <v>816</v>
      </c>
    </row>
    <row r="130" spans="1:1" ht="15">
      <c r="A130" s="122" t="s">
        <v>817</v>
      </c>
    </row>
    <row r="131" spans="1:1" ht="15"/>
    <row r="132" spans="1:1" ht="15"/>
    <row r="133" spans="1:1" ht="15"/>
  </sheetData>
  <mergeCells count="29">
    <mergeCell ref="A118:C118"/>
    <mergeCell ref="A122:C122"/>
    <mergeCell ref="A95:C95"/>
    <mergeCell ref="A102:C102"/>
    <mergeCell ref="A111:C111"/>
    <mergeCell ref="A112:A113"/>
    <mergeCell ref="B112:B113"/>
    <mergeCell ref="C112:C113"/>
    <mergeCell ref="A69:C69"/>
    <mergeCell ref="A74:C74"/>
    <mergeCell ref="A77:C77"/>
    <mergeCell ref="A82:C82"/>
    <mergeCell ref="A92:C92"/>
    <mergeCell ref="A6:C6"/>
    <mergeCell ref="A7:A8"/>
    <mergeCell ref="B7:B8"/>
    <mergeCell ref="C7:C8"/>
    <mergeCell ref="A13:C13"/>
    <mergeCell ref="A66:C66"/>
    <mergeCell ref="A20:C20"/>
    <mergeCell ref="A53:C53"/>
    <mergeCell ref="A57:C57"/>
    <mergeCell ref="A60:C60"/>
    <mergeCell ref="A63:C63"/>
    <mergeCell ref="A27:C27"/>
    <mergeCell ref="A37:C37"/>
    <mergeCell ref="A41:C41"/>
    <mergeCell ref="A45:C45"/>
    <mergeCell ref="A49:C49"/>
  </mergeCells>
  <pageMargins left="0.70866141732283472" right="0.70866141732283472" top="0.74803149606299213" bottom="0.74803149606299213" header="0.31496062992125984" footer="0.31496062992125984"/>
  <pageSetup paperSize="9" scale="81" firstPageNumber="429496729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workbookViewId="0">
      <selection activeCell="A2" sqref="A2:E25"/>
    </sheetView>
  </sheetViews>
  <sheetFormatPr defaultRowHeight="15"/>
  <cols>
    <col min="1" max="1" width="15.5703125" style="10" customWidth="1"/>
    <col min="2" max="2" width="60" style="10" customWidth="1"/>
    <col min="3" max="3" width="69" style="10" customWidth="1"/>
    <col min="4" max="4" width="16.85546875" style="10" customWidth="1"/>
    <col min="5" max="5" width="10.85546875" style="10" customWidth="1"/>
    <col min="6" max="16384" width="9.140625" style="10"/>
  </cols>
  <sheetData>
    <row r="1" spans="1:5">
      <c r="C1" s="1"/>
      <c r="D1" s="1"/>
      <c r="E1" s="2"/>
    </row>
    <row r="2" spans="1:5" ht="16.5">
      <c r="C2" s="1"/>
      <c r="D2" s="1"/>
      <c r="E2" s="20" t="s">
        <v>91</v>
      </c>
    </row>
    <row r="3" spans="1:5">
      <c r="C3" s="1"/>
      <c r="D3" s="1"/>
    </row>
    <row r="4" spans="1:5" ht="24.75" customHeight="1">
      <c r="A4" s="155" t="s">
        <v>92</v>
      </c>
      <c r="B4" s="155"/>
      <c r="C4" s="155"/>
      <c r="D4" s="155"/>
      <c r="E4" s="155"/>
    </row>
    <row r="6" spans="1:5" ht="28.5" customHeight="1">
      <c r="A6" s="154" t="s">
        <v>1</v>
      </c>
      <c r="B6" s="154"/>
      <c r="C6" s="154"/>
      <c r="E6" s="11">
        <v>19606</v>
      </c>
    </row>
    <row r="7" spans="1:5" ht="71.25" customHeight="1">
      <c r="A7" s="22" t="s">
        <v>61</v>
      </c>
      <c r="B7" s="22" t="s">
        <v>191</v>
      </c>
      <c r="C7" s="12" t="s">
        <v>2</v>
      </c>
      <c r="D7" s="13" t="s">
        <v>3</v>
      </c>
      <c r="E7" s="13" t="s">
        <v>93</v>
      </c>
    </row>
    <row r="8" spans="1:5" ht="30">
      <c r="A8" s="23" t="s">
        <v>125</v>
      </c>
      <c r="B8" s="24" t="s">
        <v>192</v>
      </c>
      <c r="C8" s="14" t="s">
        <v>94</v>
      </c>
      <c r="D8" s="15">
        <f t="shared" ref="D8:D25" si="0">E8/$E$6</f>
        <v>0.4783581556666327</v>
      </c>
      <c r="E8" s="16">
        <v>9378.69</v>
      </c>
    </row>
    <row r="9" spans="1:5" ht="30">
      <c r="A9" s="23" t="s">
        <v>126</v>
      </c>
      <c r="B9" s="24" t="s">
        <v>198</v>
      </c>
      <c r="C9" s="14" t="s">
        <v>95</v>
      </c>
      <c r="D9" s="15">
        <f t="shared" si="0"/>
        <v>1.1680347852698154</v>
      </c>
      <c r="E9" s="16">
        <v>22900.49</v>
      </c>
    </row>
    <row r="10" spans="1:5" ht="30">
      <c r="A10" s="23" t="s">
        <v>127</v>
      </c>
      <c r="B10" s="24" t="s">
        <v>199</v>
      </c>
      <c r="C10" s="14" t="s">
        <v>96</v>
      </c>
      <c r="D10" s="15">
        <f t="shared" si="0"/>
        <v>1.4200744669998979</v>
      </c>
      <c r="E10" s="16">
        <v>27841.98</v>
      </c>
    </row>
    <row r="11" spans="1:5" ht="30">
      <c r="A11" s="23" t="s">
        <v>131</v>
      </c>
      <c r="B11" s="24" t="s">
        <v>193</v>
      </c>
      <c r="C11" s="14" t="s">
        <v>97</v>
      </c>
      <c r="D11" s="15">
        <f t="shared" si="0"/>
        <v>0.4783581556666327</v>
      </c>
      <c r="E11" s="16">
        <v>9378.69</v>
      </c>
    </row>
    <row r="12" spans="1:5" ht="30">
      <c r="A12" s="23" t="s">
        <v>132</v>
      </c>
      <c r="B12" s="24" t="s">
        <v>201</v>
      </c>
      <c r="C12" s="14" t="s">
        <v>98</v>
      </c>
      <c r="D12" s="15">
        <f t="shared" si="0"/>
        <v>1.1680347852698154</v>
      </c>
      <c r="E12" s="16">
        <v>22900.49</v>
      </c>
    </row>
    <row r="13" spans="1:5" ht="30">
      <c r="A13" s="23" t="s">
        <v>133</v>
      </c>
      <c r="B13" s="24" t="s">
        <v>200</v>
      </c>
      <c r="C13" s="14" t="s">
        <v>99</v>
      </c>
      <c r="D13" s="15">
        <f t="shared" si="0"/>
        <v>1.4200744669998979</v>
      </c>
      <c r="E13" s="16">
        <v>27841.98</v>
      </c>
    </row>
    <row r="14" spans="1:5" ht="30">
      <c r="A14" s="23" t="s">
        <v>122</v>
      </c>
      <c r="B14" s="24" t="s">
        <v>194</v>
      </c>
      <c r="C14" s="14" t="s">
        <v>100</v>
      </c>
      <c r="D14" s="15">
        <f t="shared" si="0"/>
        <v>0.4783581556666327</v>
      </c>
      <c r="E14" s="16">
        <v>9378.69</v>
      </c>
    </row>
    <row r="15" spans="1:5" ht="30">
      <c r="A15" s="23" t="s">
        <v>123</v>
      </c>
      <c r="B15" s="24" t="s">
        <v>202</v>
      </c>
      <c r="C15" s="14" t="s">
        <v>101</v>
      </c>
      <c r="D15" s="15">
        <f t="shared" si="0"/>
        <v>1.1680347852698154</v>
      </c>
      <c r="E15" s="16">
        <v>22900.49</v>
      </c>
    </row>
    <row r="16" spans="1:5" ht="30">
      <c r="A16" s="23" t="s">
        <v>124</v>
      </c>
      <c r="B16" s="24" t="s">
        <v>203</v>
      </c>
      <c r="C16" s="14" t="s">
        <v>102</v>
      </c>
      <c r="D16" s="15">
        <f t="shared" si="0"/>
        <v>1.4200744669998979</v>
      </c>
      <c r="E16" s="16">
        <v>27841.98</v>
      </c>
    </row>
    <row r="17" spans="1:5" ht="30">
      <c r="A17" s="23" t="s">
        <v>128</v>
      </c>
      <c r="B17" s="24" t="s">
        <v>195</v>
      </c>
      <c r="C17" s="14" t="s">
        <v>103</v>
      </c>
      <c r="D17" s="15">
        <f t="shared" si="0"/>
        <v>0.4783581556666327</v>
      </c>
      <c r="E17" s="16">
        <v>9378.69</v>
      </c>
    </row>
    <row r="18" spans="1:5" ht="30">
      <c r="A18" s="23" t="s">
        <v>129</v>
      </c>
      <c r="B18" s="24" t="s">
        <v>204</v>
      </c>
      <c r="C18" s="14" t="s">
        <v>104</v>
      </c>
      <c r="D18" s="15">
        <f t="shared" si="0"/>
        <v>1.1680347852698154</v>
      </c>
      <c r="E18" s="16">
        <v>22900.49</v>
      </c>
    </row>
    <row r="19" spans="1:5" ht="30">
      <c r="A19" s="23" t="s">
        <v>130</v>
      </c>
      <c r="B19" s="24" t="s">
        <v>205</v>
      </c>
      <c r="C19" s="14" t="s">
        <v>105</v>
      </c>
      <c r="D19" s="15">
        <f t="shared" si="0"/>
        <v>1.4200744669998979</v>
      </c>
      <c r="E19" s="16">
        <v>27841.98</v>
      </c>
    </row>
    <row r="20" spans="1:5" ht="30">
      <c r="A20" s="23" t="s">
        <v>121</v>
      </c>
      <c r="B20" s="24" t="s">
        <v>196</v>
      </c>
      <c r="C20" s="14" t="s">
        <v>106</v>
      </c>
      <c r="D20" s="15">
        <f t="shared" si="0"/>
        <v>0.4783581556666327</v>
      </c>
      <c r="E20" s="16">
        <v>9378.69</v>
      </c>
    </row>
    <row r="21" spans="1:5" ht="30">
      <c r="A21" s="23" t="s">
        <v>119</v>
      </c>
      <c r="B21" s="24" t="s">
        <v>206</v>
      </c>
      <c r="C21" s="14" t="s">
        <v>107</v>
      </c>
      <c r="D21" s="15">
        <f t="shared" si="0"/>
        <v>1.1680347852698154</v>
      </c>
      <c r="E21" s="16">
        <v>22900.49</v>
      </c>
    </row>
    <row r="22" spans="1:5" ht="30">
      <c r="A22" s="23" t="s">
        <v>120</v>
      </c>
      <c r="B22" s="24" t="s">
        <v>207</v>
      </c>
      <c r="C22" s="14" t="s">
        <v>108</v>
      </c>
      <c r="D22" s="15">
        <f t="shared" si="0"/>
        <v>1.4200744669998979</v>
      </c>
      <c r="E22" s="16">
        <v>27841.98</v>
      </c>
    </row>
    <row r="23" spans="1:5" ht="30">
      <c r="A23" s="23" t="s">
        <v>134</v>
      </c>
      <c r="B23" s="24" t="s">
        <v>197</v>
      </c>
      <c r="C23" s="14" t="s">
        <v>109</v>
      </c>
      <c r="D23" s="15">
        <f t="shared" si="0"/>
        <v>0.4783581556666327</v>
      </c>
      <c r="E23" s="16">
        <v>9378.69</v>
      </c>
    </row>
    <row r="24" spans="1:5" ht="30">
      <c r="A24" s="23" t="s">
        <v>135</v>
      </c>
      <c r="B24" s="24" t="s">
        <v>208</v>
      </c>
      <c r="C24" s="14" t="s">
        <v>110</v>
      </c>
      <c r="D24" s="15">
        <f t="shared" si="0"/>
        <v>1.1680347852698154</v>
      </c>
      <c r="E24" s="16">
        <v>22900.49</v>
      </c>
    </row>
    <row r="25" spans="1:5" ht="30">
      <c r="A25" s="23" t="s">
        <v>136</v>
      </c>
      <c r="B25" s="24" t="s">
        <v>209</v>
      </c>
      <c r="C25" s="14" t="s">
        <v>111</v>
      </c>
      <c r="D25" s="15">
        <f t="shared" si="0"/>
        <v>1.4200744669998979</v>
      </c>
      <c r="E25" s="16">
        <v>27841.98</v>
      </c>
    </row>
  </sheetData>
  <mergeCells count="2">
    <mergeCell ref="A6:C6"/>
    <mergeCell ref="A4:E4"/>
  </mergeCells>
  <pageMargins left="0.7" right="0.2" top="0.75" bottom="0.75" header="0.3" footer="0.3"/>
  <pageSetup paperSize="9" scale="54" firstPageNumber="429496729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D22"/>
  <sheetViews>
    <sheetView workbookViewId="0">
      <selection activeCell="A2" sqref="A2:C12"/>
    </sheetView>
  </sheetViews>
  <sheetFormatPr defaultRowHeight="15"/>
  <cols>
    <col min="1" max="1" width="13.85546875" customWidth="1"/>
    <col min="2" max="2" width="53" customWidth="1"/>
    <col min="3" max="3" width="22.7109375" customWidth="1"/>
    <col min="4" max="4" width="21.28515625" customWidth="1"/>
    <col min="5" max="5" width="17" customWidth="1"/>
  </cols>
  <sheetData>
    <row r="2" spans="1:4">
      <c r="B2" s="17"/>
      <c r="C2" s="19" t="s">
        <v>145</v>
      </c>
      <c r="D2" s="17"/>
    </row>
    <row r="3" spans="1:4">
      <c r="B3" s="17"/>
      <c r="C3" s="17"/>
      <c r="D3" s="17"/>
    </row>
    <row r="4" spans="1:4" ht="27.75" customHeight="1">
      <c r="A4" s="156" t="s">
        <v>214</v>
      </c>
      <c r="B4" s="156"/>
      <c r="C4" s="156"/>
      <c r="D4" s="18"/>
    </row>
    <row r="5" spans="1:4">
      <c r="A5" s="25"/>
      <c r="B5" s="26"/>
      <c r="C5" s="27"/>
      <c r="D5" s="17"/>
    </row>
    <row r="6" spans="1:4">
      <c r="A6" s="28" t="s">
        <v>61</v>
      </c>
      <c r="B6" s="28" t="s">
        <v>112</v>
      </c>
      <c r="C6" s="28" t="s">
        <v>93</v>
      </c>
      <c r="D6" s="17"/>
    </row>
    <row r="7" spans="1:4" ht="30">
      <c r="A7" s="29" t="s">
        <v>116</v>
      </c>
      <c r="B7" s="14" t="s">
        <v>215</v>
      </c>
      <c r="C7" s="16">
        <v>1357.96</v>
      </c>
      <c r="D7" s="17"/>
    </row>
    <row r="8" spans="1:4" ht="30">
      <c r="A8" s="29" t="s">
        <v>115</v>
      </c>
      <c r="B8" s="14" t="s">
        <v>216</v>
      </c>
      <c r="C8" s="16">
        <v>271.59199999999998</v>
      </c>
      <c r="D8" s="17"/>
    </row>
    <row r="9" spans="1:4" ht="30">
      <c r="A9" s="29" t="s">
        <v>117</v>
      </c>
      <c r="B9" s="14" t="s">
        <v>217</v>
      </c>
      <c r="C9" s="16">
        <v>1124.1099999999999</v>
      </c>
      <c r="D9" s="17"/>
    </row>
    <row r="10" spans="1:4" ht="30">
      <c r="A10" s="29" t="s">
        <v>118</v>
      </c>
      <c r="B10" s="14" t="s">
        <v>218</v>
      </c>
      <c r="C10" s="16">
        <v>224.82199999999997</v>
      </c>
      <c r="D10" s="17"/>
    </row>
    <row r="11" spans="1:4" ht="30">
      <c r="A11" s="29" t="s">
        <v>114</v>
      </c>
      <c r="B11" s="14" t="s">
        <v>219</v>
      </c>
      <c r="C11" s="16">
        <v>1780.52</v>
      </c>
      <c r="D11" s="17"/>
    </row>
    <row r="12" spans="1:4" ht="30">
      <c r="A12" s="29" t="s">
        <v>113</v>
      </c>
      <c r="B12" s="14" t="s">
        <v>220</v>
      </c>
      <c r="C12" s="16">
        <v>178.05199999999999</v>
      </c>
      <c r="D12" s="17"/>
    </row>
    <row r="13" spans="1:4">
      <c r="A13" s="25"/>
      <c r="B13" s="25"/>
      <c r="C13" s="25"/>
    </row>
    <row r="14" spans="1:4">
      <c r="A14" s="25"/>
      <c r="B14" s="25"/>
      <c r="C14" s="25"/>
    </row>
    <row r="15" spans="1:4">
      <c r="A15" s="25"/>
      <c r="B15" s="25"/>
      <c r="C15" s="25"/>
    </row>
    <row r="16" spans="1:4">
      <c r="A16" s="25"/>
      <c r="B16" s="25"/>
      <c r="C16" s="25"/>
    </row>
    <row r="17" spans="1:3">
      <c r="A17" s="25"/>
      <c r="B17" s="25"/>
      <c r="C17" s="25"/>
    </row>
    <row r="18" spans="1:3">
      <c r="A18" s="25"/>
      <c r="B18" s="25"/>
      <c r="C18" s="25"/>
    </row>
    <row r="19" spans="1:3">
      <c r="A19" s="25"/>
      <c r="B19" s="25"/>
      <c r="C19" s="25"/>
    </row>
    <row r="20" spans="1:3">
      <c r="A20" s="25"/>
      <c r="B20" s="25"/>
      <c r="C20" s="25"/>
    </row>
    <row r="21" spans="1:3">
      <c r="A21" s="25"/>
      <c r="B21" s="25"/>
      <c r="C21" s="25"/>
    </row>
    <row r="22" spans="1:3">
      <c r="A22" s="25"/>
      <c r="B22" s="25"/>
      <c r="C22" s="25"/>
    </row>
  </sheetData>
  <mergeCells count="1">
    <mergeCell ref="A4:C4"/>
  </mergeCells>
  <pageMargins left="0.7" right="0.3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D285"/>
  <sheetViews>
    <sheetView workbookViewId="0">
      <selection activeCell="A253" sqref="A1:XFD1048576"/>
    </sheetView>
  </sheetViews>
  <sheetFormatPr defaultRowHeight="15"/>
  <cols>
    <col min="1" max="1" width="9.140625" style="31"/>
    <col min="2" max="2" width="17.5703125" style="31" customWidth="1"/>
    <col min="3" max="3" width="70.85546875" style="31" customWidth="1"/>
    <col min="4" max="4" width="14.42578125" style="31" customWidth="1"/>
    <col min="5" max="16384" width="9.140625" style="31"/>
  </cols>
  <sheetData>
    <row r="2" spans="2:4" ht="16.5">
      <c r="C2" s="66"/>
      <c r="D2" s="67" t="s">
        <v>602</v>
      </c>
    </row>
    <row r="3" spans="2:4" ht="50.25" customHeight="1">
      <c r="C3" s="95" t="s">
        <v>739</v>
      </c>
    </row>
    <row r="4" spans="2:4">
      <c r="B4" s="78" t="s">
        <v>61</v>
      </c>
      <c r="C4" s="79" t="s">
        <v>62</v>
      </c>
      <c r="D4" s="80" t="s">
        <v>63</v>
      </c>
    </row>
    <row r="5" spans="2:4">
      <c r="B5" s="81" t="s">
        <v>64</v>
      </c>
      <c r="C5" s="82" t="s">
        <v>64</v>
      </c>
      <c r="D5" s="83" t="s">
        <v>65</v>
      </c>
    </row>
    <row r="6" spans="2:4" ht="45">
      <c r="B6" s="56" t="s">
        <v>603</v>
      </c>
      <c r="C6" s="84" t="s">
        <v>304</v>
      </c>
      <c r="D6" s="85">
        <f>SUM(D7:D15)</f>
        <v>5518.1100000000006</v>
      </c>
    </row>
    <row r="7" spans="2:4" ht="42" customHeight="1">
      <c r="B7" s="53" t="s">
        <v>604</v>
      </c>
      <c r="C7" s="86" t="s">
        <v>305</v>
      </c>
      <c r="D7" s="87">
        <v>431.17</v>
      </c>
    </row>
    <row r="8" spans="2:4" ht="30">
      <c r="B8" s="53" t="s">
        <v>605</v>
      </c>
      <c r="C8" s="86" t="s">
        <v>306</v>
      </c>
      <c r="D8" s="87">
        <f>333.29</f>
        <v>333.29</v>
      </c>
    </row>
    <row r="9" spans="2:4">
      <c r="B9" s="53" t="s">
        <v>606</v>
      </c>
      <c r="C9" s="86" t="s">
        <v>307</v>
      </c>
      <c r="D9" s="87">
        <v>684.05</v>
      </c>
    </row>
    <row r="10" spans="2:4">
      <c r="B10" s="53" t="s">
        <v>607</v>
      </c>
      <c r="C10" s="86" t="s">
        <v>308</v>
      </c>
      <c r="D10" s="87">
        <v>916.87</v>
      </c>
    </row>
    <row r="11" spans="2:4" ht="30">
      <c r="B11" s="53" t="s">
        <v>608</v>
      </c>
      <c r="C11" s="86" t="s">
        <v>309</v>
      </c>
      <c r="D11" s="87">
        <v>1649.8</v>
      </c>
    </row>
    <row r="12" spans="2:4">
      <c r="B12" s="53" t="s">
        <v>609</v>
      </c>
      <c r="C12" s="86" t="s">
        <v>310</v>
      </c>
      <c r="D12" s="87">
        <v>246.83</v>
      </c>
    </row>
    <row r="13" spans="2:4">
      <c r="B13" s="53" t="s">
        <v>610</v>
      </c>
      <c r="C13" s="86" t="s">
        <v>311</v>
      </c>
      <c r="D13" s="87">
        <v>288.76</v>
      </c>
    </row>
    <row r="14" spans="2:4">
      <c r="B14" s="53" t="s">
        <v>611</v>
      </c>
      <c r="C14" s="86" t="s">
        <v>312</v>
      </c>
      <c r="D14" s="87">
        <v>278.07</v>
      </c>
    </row>
    <row r="15" spans="2:4">
      <c r="B15" s="53" t="s">
        <v>612</v>
      </c>
      <c r="C15" s="86" t="s">
        <v>313</v>
      </c>
      <c r="D15" s="87">
        <v>689.27</v>
      </c>
    </row>
    <row r="16" spans="2:4" ht="30">
      <c r="B16" s="56" t="s">
        <v>613</v>
      </c>
      <c r="C16" s="84" t="s">
        <v>314</v>
      </c>
      <c r="D16" s="85">
        <f>SUM(D17:D25)</f>
        <v>5871.9599999999991</v>
      </c>
    </row>
    <row r="17" spans="2:4" ht="45" customHeight="1">
      <c r="B17" s="53" t="s">
        <v>604</v>
      </c>
      <c r="C17" s="86" t="s">
        <v>305</v>
      </c>
      <c r="D17" s="87">
        <v>431.17</v>
      </c>
    </row>
    <row r="18" spans="2:4">
      <c r="B18" s="53" t="s">
        <v>612</v>
      </c>
      <c r="C18" s="86" t="s">
        <v>313</v>
      </c>
      <c r="D18" s="87">
        <v>689.27</v>
      </c>
    </row>
    <row r="19" spans="2:4" ht="30">
      <c r="B19" s="53" t="s">
        <v>605</v>
      </c>
      <c r="C19" s="86" t="s">
        <v>306</v>
      </c>
      <c r="D19" s="87">
        <f>333.29</f>
        <v>333.29</v>
      </c>
    </row>
    <row r="20" spans="2:4">
      <c r="B20" s="53" t="s">
        <v>606</v>
      </c>
      <c r="C20" s="86" t="s">
        <v>307</v>
      </c>
      <c r="D20" s="87">
        <v>684.05</v>
      </c>
    </row>
    <row r="21" spans="2:4">
      <c r="B21" s="53" t="s">
        <v>607</v>
      </c>
      <c r="C21" s="86" t="s">
        <v>308</v>
      </c>
      <c r="D21" s="87">
        <v>916.87</v>
      </c>
    </row>
    <row r="22" spans="2:4" ht="16.5" customHeight="1">
      <c r="B22" s="53" t="s">
        <v>614</v>
      </c>
      <c r="C22" s="86" t="s">
        <v>315</v>
      </c>
      <c r="D22" s="87">
        <v>151.79</v>
      </c>
    </row>
    <row r="23" spans="2:4" ht="16.5" customHeight="1">
      <c r="B23" s="53" t="s">
        <v>615</v>
      </c>
      <c r="C23" s="86" t="s">
        <v>316</v>
      </c>
      <c r="D23" s="87">
        <v>2129.9299999999998</v>
      </c>
    </row>
    <row r="24" spans="2:4">
      <c r="B24" s="53" t="s">
        <v>609</v>
      </c>
      <c r="C24" s="86" t="s">
        <v>310</v>
      </c>
      <c r="D24" s="87">
        <v>246.83</v>
      </c>
    </row>
    <row r="25" spans="2:4">
      <c r="B25" s="53" t="s">
        <v>610</v>
      </c>
      <c r="C25" s="86" t="s">
        <v>311</v>
      </c>
      <c r="D25" s="87">
        <v>288.76</v>
      </c>
    </row>
    <row r="26" spans="2:4" ht="30">
      <c r="B26" s="56" t="s">
        <v>616</v>
      </c>
      <c r="C26" s="84" t="s">
        <v>317</v>
      </c>
      <c r="D26" s="85">
        <f>SUM(D27:D31)</f>
        <v>2546.9699999999998</v>
      </c>
    </row>
    <row r="27" spans="2:4" ht="30" customHeight="1">
      <c r="B27" s="53" t="s">
        <v>604</v>
      </c>
      <c r="C27" s="86" t="s">
        <v>305</v>
      </c>
      <c r="D27" s="87">
        <v>431.17</v>
      </c>
    </row>
    <row r="28" spans="2:4">
      <c r="B28" s="53" t="s">
        <v>617</v>
      </c>
      <c r="C28" s="86" t="s">
        <v>320</v>
      </c>
      <c r="D28" s="87">
        <v>618.80999999999995</v>
      </c>
    </row>
    <row r="29" spans="2:4" ht="30">
      <c r="B29" s="53" t="s">
        <v>605</v>
      </c>
      <c r="C29" s="86" t="s">
        <v>306</v>
      </c>
      <c r="D29" s="87">
        <f>333.29</f>
        <v>333.29</v>
      </c>
    </row>
    <row r="30" spans="2:4">
      <c r="B30" s="53" t="s">
        <v>607</v>
      </c>
      <c r="C30" s="86" t="s">
        <v>308</v>
      </c>
      <c r="D30" s="87">
        <v>916.87</v>
      </c>
    </row>
    <row r="31" spans="2:4">
      <c r="B31" s="53" t="s">
        <v>609</v>
      </c>
      <c r="C31" s="86" t="s">
        <v>310</v>
      </c>
      <c r="D31" s="87">
        <v>246.83</v>
      </c>
    </row>
    <row r="32" spans="2:4" ht="30">
      <c r="B32" s="56" t="s">
        <v>618</v>
      </c>
      <c r="C32" s="84" t="s">
        <v>318</v>
      </c>
      <c r="D32" s="85">
        <f>SUM(D33:D38)</f>
        <v>3454.9799999999996</v>
      </c>
    </row>
    <row r="33" spans="2:4" ht="45" customHeight="1">
      <c r="B33" s="53" t="s">
        <v>604</v>
      </c>
      <c r="C33" s="86" t="s">
        <v>305</v>
      </c>
      <c r="D33" s="87">
        <v>431.17</v>
      </c>
    </row>
    <row r="34" spans="2:4">
      <c r="B34" s="53" t="s">
        <v>619</v>
      </c>
      <c r="C34" s="86" t="s">
        <v>319</v>
      </c>
      <c r="D34" s="87">
        <v>258.14999999999998</v>
      </c>
    </row>
    <row r="35" spans="2:4" ht="60">
      <c r="B35" s="53" t="s">
        <v>620</v>
      </c>
      <c r="C35" s="86" t="s">
        <v>743</v>
      </c>
      <c r="D35" s="87">
        <v>618.22</v>
      </c>
    </row>
    <row r="36" spans="2:4">
      <c r="B36" s="53" t="s">
        <v>617</v>
      </c>
      <c r="C36" s="86" t="s">
        <v>320</v>
      </c>
      <c r="D36" s="87">
        <v>618.80999999999995</v>
      </c>
    </row>
    <row r="37" spans="2:4">
      <c r="B37" s="53" t="s">
        <v>621</v>
      </c>
      <c r="C37" s="86" t="s">
        <v>321</v>
      </c>
      <c r="D37" s="87">
        <v>1281.8</v>
      </c>
    </row>
    <row r="38" spans="2:4">
      <c r="B38" s="53" t="s">
        <v>609</v>
      </c>
      <c r="C38" s="86" t="s">
        <v>310</v>
      </c>
      <c r="D38" s="87">
        <v>246.83</v>
      </c>
    </row>
    <row r="39" spans="2:4" ht="45">
      <c r="B39" s="56" t="s">
        <v>622</v>
      </c>
      <c r="C39" s="84" t="s">
        <v>322</v>
      </c>
      <c r="D39" s="85">
        <f>SUM(D40:D46)</f>
        <v>8296.0124585331541</v>
      </c>
    </row>
    <row r="40" spans="2:4" ht="44.25" customHeight="1">
      <c r="B40" s="53" t="s">
        <v>604</v>
      </c>
      <c r="C40" s="86" t="s">
        <v>305</v>
      </c>
      <c r="D40" s="87">
        <v>431.17</v>
      </c>
    </row>
    <row r="41" spans="2:4">
      <c r="B41" s="53" t="s">
        <v>623</v>
      </c>
      <c r="C41" s="86" t="s">
        <v>323</v>
      </c>
      <c r="D41" s="87">
        <v>392.87</v>
      </c>
    </row>
    <row r="42" spans="2:4">
      <c r="B42" s="53" t="s">
        <v>624</v>
      </c>
      <c r="C42" s="86" t="s">
        <v>324</v>
      </c>
      <c r="D42" s="87">
        <v>759.27</v>
      </c>
    </row>
    <row r="43" spans="2:4" ht="30">
      <c r="B43" s="53" t="s">
        <v>605</v>
      </c>
      <c r="C43" s="86" t="s">
        <v>306</v>
      </c>
      <c r="D43" s="87">
        <f>333.29</f>
        <v>333.29</v>
      </c>
    </row>
    <row r="44" spans="2:4">
      <c r="B44" s="53" t="s">
        <v>607</v>
      </c>
      <c r="C44" s="86" t="s">
        <v>308</v>
      </c>
      <c r="D44" s="87">
        <v>916.87</v>
      </c>
    </row>
    <row r="45" spans="2:4">
      <c r="B45" s="53" t="s">
        <v>609</v>
      </c>
      <c r="C45" s="86" t="s">
        <v>310</v>
      </c>
      <c r="D45" s="87">
        <v>246.83</v>
      </c>
    </row>
    <row r="46" spans="2:4" ht="30">
      <c r="B46" s="53" t="s">
        <v>625</v>
      </c>
      <c r="C46" s="86" t="s">
        <v>325</v>
      </c>
      <c r="D46" s="87">
        <v>5215.7124585331549</v>
      </c>
    </row>
    <row r="47" spans="2:4" ht="30">
      <c r="B47" s="56" t="s">
        <v>626</v>
      </c>
      <c r="C47" s="84" t="s">
        <v>326</v>
      </c>
      <c r="D47" s="85">
        <f>SUM(D48:D60)</f>
        <v>12360.11</v>
      </c>
    </row>
    <row r="48" spans="2:4" ht="60">
      <c r="B48" s="53" t="s">
        <v>627</v>
      </c>
      <c r="C48" s="86" t="s">
        <v>327</v>
      </c>
      <c r="D48" s="87">
        <v>431.17</v>
      </c>
    </row>
    <row r="49" spans="2:4">
      <c r="B49" s="51" t="s">
        <v>628</v>
      </c>
      <c r="C49" s="86" t="s">
        <v>328</v>
      </c>
      <c r="D49" s="87">
        <v>709.51</v>
      </c>
    </row>
    <row r="50" spans="2:4">
      <c r="B50" s="53" t="s">
        <v>629</v>
      </c>
      <c r="C50" s="86" t="s">
        <v>329</v>
      </c>
      <c r="D50" s="87">
        <v>1392.4</v>
      </c>
    </row>
    <row r="51" spans="2:4" ht="30">
      <c r="B51" s="53" t="s">
        <v>712</v>
      </c>
      <c r="C51" s="86" t="s">
        <v>396</v>
      </c>
      <c r="D51" s="87">
        <v>334.16</v>
      </c>
    </row>
    <row r="52" spans="2:4" ht="30">
      <c r="B52" s="53" t="s">
        <v>605</v>
      </c>
      <c r="C52" s="86" t="s">
        <v>306</v>
      </c>
      <c r="D52" s="87">
        <f>333.29</f>
        <v>333.29</v>
      </c>
    </row>
    <row r="53" spans="2:4">
      <c r="B53" s="53" t="s">
        <v>607</v>
      </c>
      <c r="C53" s="86" t="s">
        <v>308</v>
      </c>
      <c r="D53" s="87">
        <v>916.87</v>
      </c>
    </row>
    <row r="54" spans="2:4">
      <c r="B54" s="53" t="s">
        <v>630</v>
      </c>
      <c r="C54" s="86" t="s">
        <v>330</v>
      </c>
      <c r="D54" s="87">
        <v>180.13</v>
      </c>
    </row>
    <row r="55" spans="2:4">
      <c r="B55" s="53" t="s">
        <v>609</v>
      </c>
      <c r="C55" s="86" t="s">
        <v>310</v>
      </c>
      <c r="D55" s="87">
        <v>246.83</v>
      </c>
    </row>
    <row r="56" spans="2:4" ht="30">
      <c r="B56" s="53" t="s">
        <v>631</v>
      </c>
      <c r="C56" s="86" t="s">
        <v>331</v>
      </c>
      <c r="D56" s="87">
        <v>1762.3</v>
      </c>
    </row>
    <row r="57" spans="2:4" ht="30">
      <c r="B57" s="53" t="s">
        <v>632</v>
      </c>
      <c r="C57" s="86" t="s">
        <v>332</v>
      </c>
      <c r="D57" s="87">
        <v>4901.38</v>
      </c>
    </row>
    <row r="58" spans="2:4">
      <c r="B58" s="53" t="s">
        <v>633</v>
      </c>
      <c r="C58" s="86" t="s">
        <v>333</v>
      </c>
      <c r="D58" s="87">
        <v>180.13</v>
      </c>
    </row>
    <row r="59" spans="2:4" ht="30">
      <c r="B59" s="53" t="s">
        <v>634</v>
      </c>
      <c r="C59" s="86" t="s">
        <v>334</v>
      </c>
      <c r="D59" s="87">
        <v>532.84</v>
      </c>
    </row>
    <row r="60" spans="2:4" ht="15.75" customHeight="1">
      <c r="B60" s="53" t="s">
        <v>635</v>
      </c>
      <c r="C60" s="86" t="s">
        <v>335</v>
      </c>
      <c r="D60" s="87">
        <v>439.1</v>
      </c>
    </row>
    <row r="61" spans="2:4" ht="30">
      <c r="B61" s="56" t="s">
        <v>636</v>
      </c>
      <c r="C61" s="84" t="s">
        <v>336</v>
      </c>
      <c r="D61" s="85">
        <f>SUM(D62:D66)</f>
        <v>7243.4</v>
      </c>
    </row>
    <row r="62" spans="2:4" ht="44.25" customHeight="1">
      <c r="B62" s="53" t="s">
        <v>604</v>
      </c>
      <c r="C62" s="86" t="s">
        <v>305</v>
      </c>
      <c r="D62" s="87">
        <v>431.17</v>
      </c>
    </row>
    <row r="63" spans="2:4" ht="16.5" customHeight="1">
      <c r="B63" s="52" t="s">
        <v>640</v>
      </c>
      <c r="C63" s="86" t="s">
        <v>337</v>
      </c>
      <c r="D63" s="87">
        <v>680</v>
      </c>
    </row>
    <row r="64" spans="2:4">
      <c r="B64" s="53" t="s">
        <v>607</v>
      </c>
      <c r="C64" s="86" t="s">
        <v>308</v>
      </c>
      <c r="D64" s="87">
        <v>916.87</v>
      </c>
    </row>
    <row r="65" spans="2:4" ht="30">
      <c r="B65" s="53" t="s">
        <v>637</v>
      </c>
      <c r="C65" s="86" t="s">
        <v>338</v>
      </c>
      <c r="D65" s="87">
        <v>4968.53</v>
      </c>
    </row>
    <row r="66" spans="2:4">
      <c r="B66" s="53" t="s">
        <v>609</v>
      </c>
      <c r="C66" s="86" t="s">
        <v>310</v>
      </c>
      <c r="D66" s="87">
        <v>246.83</v>
      </c>
    </row>
    <row r="67" spans="2:4" ht="30">
      <c r="B67" s="56" t="s">
        <v>638</v>
      </c>
      <c r="C67" s="84" t="s">
        <v>339</v>
      </c>
      <c r="D67" s="85">
        <f>SUM(D68:D75)</f>
        <v>8720.24</v>
      </c>
    </row>
    <row r="68" spans="2:4" ht="47.25" customHeight="1">
      <c r="B68" s="53" t="s">
        <v>604</v>
      </c>
      <c r="C68" s="86" t="s">
        <v>305</v>
      </c>
      <c r="D68" s="87">
        <v>431.17</v>
      </c>
    </row>
    <row r="69" spans="2:4">
      <c r="B69" s="53" t="s">
        <v>623</v>
      </c>
      <c r="C69" s="86" t="s">
        <v>323</v>
      </c>
      <c r="D69" s="87">
        <f>392.87</f>
        <v>392.87</v>
      </c>
    </row>
    <row r="70" spans="2:4">
      <c r="B70" s="53" t="s">
        <v>639</v>
      </c>
      <c r="C70" s="86" t="s">
        <v>340</v>
      </c>
      <c r="D70" s="87">
        <f>429.88</f>
        <v>429.88</v>
      </c>
    </row>
    <row r="71" spans="2:4">
      <c r="B71" s="52" t="s">
        <v>640</v>
      </c>
      <c r="C71" s="86" t="s">
        <v>337</v>
      </c>
      <c r="D71" s="87">
        <v>680</v>
      </c>
    </row>
    <row r="72" spans="2:4">
      <c r="B72" s="53" t="s">
        <v>607</v>
      </c>
      <c r="C72" s="86" t="s">
        <v>308</v>
      </c>
      <c r="D72" s="87">
        <v>916.87</v>
      </c>
    </row>
    <row r="73" spans="2:4" ht="30">
      <c r="B73" s="53" t="s">
        <v>637</v>
      </c>
      <c r="C73" s="86" t="s">
        <v>338</v>
      </c>
      <c r="D73" s="87">
        <v>4968.53</v>
      </c>
    </row>
    <row r="74" spans="2:4">
      <c r="B74" s="53" t="s">
        <v>609</v>
      </c>
      <c r="C74" s="86" t="s">
        <v>310</v>
      </c>
      <c r="D74" s="87">
        <v>246.83</v>
      </c>
    </row>
    <row r="75" spans="2:4">
      <c r="B75" s="53" t="s">
        <v>641</v>
      </c>
      <c r="C75" s="86" t="s">
        <v>341</v>
      </c>
      <c r="D75" s="87">
        <v>654.09</v>
      </c>
    </row>
    <row r="76" spans="2:4" ht="30">
      <c r="B76" s="56" t="s">
        <v>642</v>
      </c>
      <c r="C76" s="84" t="s">
        <v>342</v>
      </c>
      <c r="D76" s="85">
        <f>SUM(D77:D83)</f>
        <v>7719.44</v>
      </c>
    </row>
    <row r="77" spans="2:4" ht="43.5" customHeight="1">
      <c r="B77" s="53" t="s">
        <v>604</v>
      </c>
      <c r="C77" s="86" t="s">
        <v>305</v>
      </c>
      <c r="D77" s="87">
        <v>431.17</v>
      </c>
    </row>
    <row r="78" spans="2:4">
      <c r="B78" s="53" t="s">
        <v>607</v>
      </c>
      <c r="C78" s="86" t="s">
        <v>308</v>
      </c>
      <c r="D78" s="87">
        <v>916.87</v>
      </c>
    </row>
    <row r="79" spans="2:4" ht="30">
      <c r="B79" s="53" t="s">
        <v>637</v>
      </c>
      <c r="C79" s="86" t="s">
        <v>338</v>
      </c>
      <c r="D79" s="87">
        <v>4968.53</v>
      </c>
    </row>
    <row r="80" spans="2:4" ht="30">
      <c r="B80" s="53" t="s">
        <v>605</v>
      </c>
      <c r="C80" s="86" t="s">
        <v>306</v>
      </c>
      <c r="D80" s="87">
        <f>333.29</f>
        <v>333.29</v>
      </c>
    </row>
    <row r="81" spans="2:4">
      <c r="B81" s="53" t="s">
        <v>609</v>
      </c>
      <c r="C81" s="86" t="s">
        <v>310</v>
      </c>
      <c r="D81" s="87">
        <v>246.83</v>
      </c>
    </row>
    <row r="82" spans="2:4">
      <c r="B82" s="53" t="s">
        <v>623</v>
      </c>
      <c r="C82" s="86" t="s">
        <v>323</v>
      </c>
      <c r="D82" s="87">
        <f>392.87</f>
        <v>392.87</v>
      </c>
    </row>
    <row r="83" spans="2:4">
      <c r="B83" s="53" t="s">
        <v>639</v>
      </c>
      <c r="C83" s="86" t="s">
        <v>340</v>
      </c>
      <c r="D83" s="87">
        <f>429.88</f>
        <v>429.88</v>
      </c>
    </row>
    <row r="84" spans="2:4" ht="30">
      <c r="B84" s="56" t="s">
        <v>643</v>
      </c>
      <c r="C84" s="84" t="s">
        <v>343</v>
      </c>
      <c r="D84" s="85">
        <f>SUM(D85:D92)</f>
        <v>6442.356142180216</v>
      </c>
    </row>
    <row r="85" spans="2:4" ht="42" customHeight="1">
      <c r="B85" s="53" t="s">
        <v>604</v>
      </c>
      <c r="C85" s="86" t="s">
        <v>305</v>
      </c>
      <c r="D85" s="87">
        <v>431.17</v>
      </c>
    </row>
    <row r="86" spans="2:4">
      <c r="B86" s="53" t="s">
        <v>607</v>
      </c>
      <c r="C86" s="86" t="s">
        <v>344</v>
      </c>
      <c r="D86" s="87">
        <v>916.87</v>
      </c>
    </row>
    <row r="87" spans="2:4">
      <c r="B87" s="53" t="s">
        <v>644</v>
      </c>
      <c r="C87" s="86" t="s">
        <v>345</v>
      </c>
      <c r="D87" s="87">
        <v>457.35614218021601</v>
      </c>
    </row>
    <row r="88" spans="2:4" ht="30">
      <c r="B88" s="53" t="s">
        <v>608</v>
      </c>
      <c r="C88" s="86" t="s">
        <v>309</v>
      </c>
      <c r="D88" s="87">
        <v>1649.8</v>
      </c>
    </row>
    <row r="89" spans="2:4">
      <c r="B89" s="53" t="s">
        <v>612</v>
      </c>
      <c r="C89" s="86" t="s">
        <v>313</v>
      </c>
      <c r="D89" s="87">
        <v>689.27</v>
      </c>
    </row>
    <row r="90" spans="2:4">
      <c r="B90" s="53" t="s">
        <v>609</v>
      </c>
      <c r="C90" s="86" t="s">
        <v>310</v>
      </c>
      <c r="D90" s="87">
        <v>246.83</v>
      </c>
    </row>
    <row r="91" spans="2:4" ht="30">
      <c r="B91" s="53" t="s">
        <v>631</v>
      </c>
      <c r="C91" s="86" t="s">
        <v>331</v>
      </c>
      <c r="D91" s="87">
        <v>1762.3</v>
      </c>
    </row>
    <row r="92" spans="2:4">
      <c r="B92" s="53" t="s">
        <v>610</v>
      </c>
      <c r="C92" s="86" t="s">
        <v>311</v>
      </c>
      <c r="D92" s="87">
        <v>288.76</v>
      </c>
    </row>
    <row r="93" spans="2:4" ht="30">
      <c r="B93" s="56" t="s">
        <v>645</v>
      </c>
      <c r="C93" s="84" t="s">
        <v>346</v>
      </c>
      <c r="D93" s="85">
        <f>SUM(D94:D99)</f>
        <v>7483.35</v>
      </c>
    </row>
    <row r="94" spans="2:4" ht="31.5" customHeight="1">
      <c r="B94" s="53" t="s">
        <v>604</v>
      </c>
      <c r="C94" s="86" t="s">
        <v>305</v>
      </c>
      <c r="D94" s="87">
        <v>431.17</v>
      </c>
    </row>
    <row r="95" spans="2:4">
      <c r="B95" s="53" t="s">
        <v>623</v>
      </c>
      <c r="C95" s="86" t="s">
        <v>323</v>
      </c>
      <c r="D95" s="87">
        <v>392.87</v>
      </c>
    </row>
    <row r="96" spans="2:4">
      <c r="B96" s="53" t="s">
        <v>646</v>
      </c>
      <c r="C96" s="86" t="s">
        <v>347</v>
      </c>
      <c r="D96" s="87">
        <v>689.27</v>
      </c>
    </row>
    <row r="97" spans="2:4" ht="16.5" customHeight="1">
      <c r="B97" s="53" t="s">
        <v>647</v>
      </c>
      <c r="C97" s="86" t="s">
        <v>315</v>
      </c>
      <c r="D97" s="87">
        <f>151.79</f>
        <v>151.79</v>
      </c>
    </row>
    <row r="98" spans="2:4">
      <c r="B98" s="53" t="s">
        <v>607</v>
      </c>
      <c r="C98" s="86" t="s">
        <v>308</v>
      </c>
      <c r="D98" s="87">
        <v>916.87</v>
      </c>
    </row>
    <row r="99" spans="2:4" ht="30">
      <c r="B99" s="53" t="s">
        <v>648</v>
      </c>
      <c r="C99" s="86" t="s">
        <v>348</v>
      </c>
      <c r="D99" s="87">
        <v>4901.38</v>
      </c>
    </row>
    <row r="100" spans="2:4" ht="30">
      <c r="B100" s="56" t="s">
        <v>649</v>
      </c>
      <c r="C100" s="84" t="s">
        <v>349</v>
      </c>
      <c r="D100" s="85">
        <f>SUM(D101:D106)</f>
        <v>7412.29</v>
      </c>
    </row>
    <row r="101" spans="2:4" ht="45" customHeight="1">
      <c r="B101" s="53" t="s">
        <v>604</v>
      </c>
      <c r="C101" s="86" t="s">
        <v>305</v>
      </c>
      <c r="D101" s="87">
        <v>431.17</v>
      </c>
    </row>
    <row r="102" spans="2:4">
      <c r="B102" s="53" t="s">
        <v>650</v>
      </c>
      <c r="C102" s="86" t="s">
        <v>350</v>
      </c>
      <c r="D102" s="87">
        <v>1281.8</v>
      </c>
    </row>
    <row r="103" spans="2:4">
      <c r="B103" s="53" t="s">
        <v>630</v>
      </c>
      <c r="C103" s="86" t="s">
        <v>330</v>
      </c>
      <c r="D103" s="87">
        <v>180.13</v>
      </c>
    </row>
    <row r="104" spans="2:4">
      <c r="B104" s="53" t="s">
        <v>607</v>
      </c>
      <c r="C104" s="86" t="s">
        <v>308</v>
      </c>
      <c r="D104" s="87">
        <v>916.87</v>
      </c>
    </row>
    <row r="105" spans="2:4">
      <c r="B105" s="53" t="s">
        <v>651</v>
      </c>
      <c r="C105" s="86" t="s">
        <v>351</v>
      </c>
      <c r="D105" s="87">
        <v>1392.4</v>
      </c>
    </row>
    <row r="106" spans="2:4">
      <c r="B106" s="53" t="s">
        <v>681</v>
      </c>
      <c r="C106" s="86" t="s">
        <v>417</v>
      </c>
      <c r="D106" s="87">
        <v>3209.92</v>
      </c>
    </row>
    <row r="107" spans="2:4" ht="30">
      <c r="B107" s="56" t="s">
        <v>652</v>
      </c>
      <c r="C107" s="84" t="s">
        <v>352</v>
      </c>
      <c r="D107" s="85">
        <f>SUM(D108:D116)</f>
        <v>8398.19</v>
      </c>
    </row>
    <row r="108" spans="2:4" ht="45.75" customHeight="1">
      <c r="B108" s="53" t="s">
        <v>604</v>
      </c>
      <c r="C108" s="86" t="s">
        <v>305</v>
      </c>
      <c r="D108" s="87">
        <v>431.17</v>
      </c>
    </row>
    <row r="109" spans="2:4">
      <c r="B109" s="52" t="s">
        <v>640</v>
      </c>
      <c r="C109" s="86" t="s">
        <v>337</v>
      </c>
      <c r="D109" s="87">
        <v>680</v>
      </c>
    </row>
    <row r="110" spans="2:4" ht="30">
      <c r="B110" s="53" t="s">
        <v>653</v>
      </c>
      <c r="C110" s="86" t="s">
        <v>412</v>
      </c>
      <c r="D110" s="87">
        <v>338.57</v>
      </c>
    </row>
    <row r="111" spans="2:4">
      <c r="B111" s="53" t="s">
        <v>654</v>
      </c>
      <c r="C111" s="86" t="s">
        <v>413</v>
      </c>
      <c r="D111" s="87">
        <v>109.01</v>
      </c>
    </row>
    <row r="112" spans="2:4">
      <c r="B112" s="53" t="s">
        <v>646</v>
      </c>
      <c r="C112" s="86" t="s">
        <v>347</v>
      </c>
      <c r="D112" s="87">
        <v>689.27</v>
      </c>
    </row>
    <row r="113" spans="2:4" ht="18" customHeight="1">
      <c r="B113" s="53" t="s">
        <v>614</v>
      </c>
      <c r="C113" s="86" t="s">
        <v>315</v>
      </c>
      <c r="D113" s="87">
        <v>151.79</v>
      </c>
    </row>
    <row r="114" spans="2:4">
      <c r="B114" s="53" t="s">
        <v>630</v>
      </c>
      <c r="C114" s="86" t="s">
        <v>330</v>
      </c>
      <c r="D114" s="87">
        <v>180.13</v>
      </c>
    </row>
    <row r="115" spans="2:4">
      <c r="B115" s="53" t="s">
        <v>607</v>
      </c>
      <c r="C115" s="86" t="s">
        <v>308</v>
      </c>
      <c r="D115" s="87">
        <v>916.87</v>
      </c>
    </row>
    <row r="116" spans="2:4" ht="30">
      <c r="B116" s="53" t="s">
        <v>648</v>
      </c>
      <c r="C116" s="86" t="s">
        <v>348</v>
      </c>
      <c r="D116" s="87">
        <v>4901.38</v>
      </c>
    </row>
    <row r="117" spans="2:4" ht="30">
      <c r="B117" s="56" t="s">
        <v>655</v>
      </c>
      <c r="C117" s="84" t="s">
        <v>353</v>
      </c>
      <c r="D117" s="85">
        <f>SUM(D118:D120)</f>
        <v>2144.92</v>
      </c>
    </row>
    <row r="118" spans="2:4" ht="42.75" customHeight="1">
      <c r="B118" s="53" t="s">
        <v>604</v>
      </c>
      <c r="C118" s="86" t="s">
        <v>305</v>
      </c>
      <c r="D118" s="87">
        <v>431.17</v>
      </c>
    </row>
    <row r="119" spans="2:4">
      <c r="B119" s="53" t="s">
        <v>650</v>
      </c>
      <c r="C119" s="86" t="s">
        <v>350</v>
      </c>
      <c r="D119" s="87">
        <v>1281.8</v>
      </c>
    </row>
    <row r="120" spans="2:4">
      <c r="B120" s="53" t="s">
        <v>656</v>
      </c>
      <c r="C120" s="86" t="s">
        <v>391</v>
      </c>
      <c r="D120" s="87">
        <v>431.95</v>
      </c>
    </row>
    <row r="121" spans="2:4" ht="45">
      <c r="B121" s="56" t="s">
        <v>657</v>
      </c>
      <c r="C121" s="84" t="s">
        <v>354</v>
      </c>
      <c r="D121" s="85">
        <f>SUM(D122:D125)</f>
        <v>6530.1374761101843</v>
      </c>
    </row>
    <row r="122" spans="2:4" ht="45" customHeight="1">
      <c r="B122" s="53" t="s">
        <v>604</v>
      </c>
      <c r="C122" s="86" t="s">
        <v>305</v>
      </c>
      <c r="D122" s="87">
        <v>431.17</v>
      </c>
    </row>
    <row r="123" spans="2:4">
      <c r="B123" s="53" t="s">
        <v>606</v>
      </c>
      <c r="C123" s="86" t="s">
        <v>307</v>
      </c>
      <c r="D123" s="87">
        <v>684.05</v>
      </c>
    </row>
    <row r="124" spans="2:4" ht="30">
      <c r="B124" s="53" t="s">
        <v>658</v>
      </c>
      <c r="C124" s="86" t="s">
        <v>355</v>
      </c>
      <c r="D124" s="87">
        <v>5108.0749173867725</v>
      </c>
    </row>
    <row r="125" spans="2:4">
      <c r="B125" s="53" t="s">
        <v>659</v>
      </c>
      <c r="C125" s="86" t="s">
        <v>356</v>
      </c>
      <c r="D125" s="87">
        <v>306.84255872341163</v>
      </c>
    </row>
    <row r="126" spans="2:4" ht="30">
      <c r="B126" s="56" t="s">
        <v>660</v>
      </c>
      <c r="C126" s="84" t="s">
        <v>357</v>
      </c>
      <c r="D126" s="85">
        <f>SUM(D127:D138)</f>
        <v>4989.8100000000004</v>
      </c>
    </row>
    <row r="127" spans="2:4" ht="29.25" customHeight="1">
      <c r="B127" s="53" t="s">
        <v>604</v>
      </c>
      <c r="C127" s="86" t="s">
        <v>305</v>
      </c>
      <c r="D127" s="87">
        <v>431.17</v>
      </c>
    </row>
    <row r="128" spans="2:4">
      <c r="B128" s="53" t="s">
        <v>619</v>
      </c>
      <c r="C128" s="86" t="s">
        <v>319</v>
      </c>
      <c r="D128" s="87">
        <v>258.14999999999998</v>
      </c>
    </row>
    <row r="129" spans="2:4" ht="45">
      <c r="B129" s="53" t="s">
        <v>661</v>
      </c>
      <c r="C129" s="86" t="s">
        <v>358</v>
      </c>
      <c r="D129" s="87">
        <v>533</v>
      </c>
    </row>
    <row r="130" spans="2:4" ht="30">
      <c r="B130" s="53"/>
      <c r="C130" s="88" t="s">
        <v>662</v>
      </c>
      <c r="D130" s="89">
        <v>1281.8</v>
      </c>
    </row>
    <row r="131" spans="2:4">
      <c r="B131" s="53" t="s">
        <v>650</v>
      </c>
      <c r="C131" s="86" t="s">
        <v>350</v>
      </c>
      <c r="D131" s="90"/>
    </row>
    <row r="132" spans="2:4">
      <c r="B132" s="53" t="s">
        <v>663</v>
      </c>
      <c r="C132" s="86" t="s">
        <v>321</v>
      </c>
      <c r="D132" s="90"/>
    </row>
    <row r="133" spans="2:4">
      <c r="B133" s="53" t="s">
        <v>664</v>
      </c>
      <c r="C133" s="86" t="s">
        <v>359</v>
      </c>
      <c r="D133" s="90"/>
    </row>
    <row r="134" spans="2:4">
      <c r="B134" s="53" t="s">
        <v>665</v>
      </c>
      <c r="C134" s="86" t="s">
        <v>360</v>
      </c>
      <c r="D134" s="87">
        <v>180.13</v>
      </c>
    </row>
    <row r="135" spans="2:4">
      <c r="B135" s="53" t="s">
        <v>607</v>
      </c>
      <c r="C135" s="86" t="s">
        <v>308</v>
      </c>
      <c r="D135" s="87">
        <v>916.87</v>
      </c>
    </row>
    <row r="136" spans="2:4">
      <c r="B136" s="53" t="s">
        <v>606</v>
      </c>
      <c r="C136" s="86" t="s">
        <v>307</v>
      </c>
      <c r="D136" s="87">
        <v>684.05</v>
      </c>
    </row>
    <row r="137" spans="2:4">
      <c r="B137" s="52" t="s">
        <v>666</v>
      </c>
      <c r="C137" s="86" t="s">
        <v>72</v>
      </c>
      <c r="D137" s="87">
        <v>149.13</v>
      </c>
    </row>
    <row r="138" spans="2:4" ht="30">
      <c r="B138" s="53" t="s">
        <v>667</v>
      </c>
      <c r="C138" s="86" t="s">
        <v>386</v>
      </c>
      <c r="D138" s="87">
        <v>555.51</v>
      </c>
    </row>
    <row r="139" spans="2:4" ht="30">
      <c r="B139" s="56" t="s">
        <v>668</v>
      </c>
      <c r="C139" s="84" t="s">
        <v>361</v>
      </c>
      <c r="D139" s="85">
        <f>SUM(D140:D144)</f>
        <v>1956.6061421802162</v>
      </c>
    </row>
    <row r="140" spans="2:4" ht="42.75" customHeight="1">
      <c r="B140" s="53" t="s">
        <v>604</v>
      </c>
      <c r="C140" s="86" t="s">
        <v>305</v>
      </c>
      <c r="D140" s="87">
        <v>431.17</v>
      </c>
    </row>
    <row r="141" spans="2:4">
      <c r="B141" s="53" t="s">
        <v>669</v>
      </c>
      <c r="C141" s="86" t="s">
        <v>362</v>
      </c>
      <c r="D141" s="87">
        <v>377.01</v>
      </c>
    </row>
    <row r="142" spans="2:4">
      <c r="B142" s="53" t="s">
        <v>644</v>
      </c>
      <c r="C142" s="86" t="s">
        <v>345</v>
      </c>
      <c r="D142" s="87">
        <v>457.35614218021601</v>
      </c>
    </row>
    <row r="143" spans="2:4" ht="30">
      <c r="B143" s="53" t="s">
        <v>712</v>
      </c>
      <c r="C143" s="86" t="s">
        <v>396</v>
      </c>
      <c r="D143" s="87">
        <v>334.16</v>
      </c>
    </row>
    <row r="144" spans="2:4">
      <c r="B144" s="54" t="s">
        <v>670</v>
      </c>
      <c r="C144" s="86" t="s">
        <v>364</v>
      </c>
      <c r="D144" s="87">
        <v>356.91</v>
      </c>
    </row>
    <row r="145" spans="2:4" ht="30">
      <c r="B145" s="56" t="s">
        <v>671</v>
      </c>
      <c r="C145" s="84" t="s">
        <v>365</v>
      </c>
      <c r="D145" s="85">
        <f>SUM(D146:D151)</f>
        <v>5182.7861421802163</v>
      </c>
    </row>
    <row r="146" spans="2:4" ht="30" customHeight="1">
      <c r="B146" s="53" t="s">
        <v>604</v>
      </c>
      <c r="C146" s="86" t="s">
        <v>305</v>
      </c>
      <c r="D146" s="87">
        <v>431.17</v>
      </c>
    </row>
    <row r="147" spans="2:4">
      <c r="B147" s="53" t="s">
        <v>644</v>
      </c>
      <c r="C147" s="86" t="s">
        <v>345</v>
      </c>
      <c r="D147" s="87">
        <v>457.35614218021601</v>
      </c>
    </row>
    <row r="148" spans="2:4" ht="30">
      <c r="B148" s="53" t="s">
        <v>605</v>
      </c>
      <c r="C148" s="86" t="s">
        <v>306</v>
      </c>
      <c r="D148" s="87">
        <f>333.29</f>
        <v>333.29</v>
      </c>
    </row>
    <row r="149" spans="2:4">
      <c r="B149" s="53" t="s">
        <v>607</v>
      </c>
      <c r="C149" s="86" t="s">
        <v>308</v>
      </c>
      <c r="D149" s="87">
        <v>916.87</v>
      </c>
    </row>
    <row r="150" spans="2:4" ht="30">
      <c r="B150" s="53" t="s">
        <v>631</v>
      </c>
      <c r="C150" s="86" t="s">
        <v>331</v>
      </c>
      <c r="D150" s="87">
        <v>1762.3</v>
      </c>
    </row>
    <row r="151" spans="2:4">
      <c r="B151" s="53" t="s">
        <v>650</v>
      </c>
      <c r="C151" s="86" t="s">
        <v>350</v>
      </c>
      <c r="D151" s="87">
        <v>1281.8</v>
      </c>
    </row>
    <row r="152" spans="2:4" ht="30">
      <c r="B152" s="56" t="s">
        <v>672</v>
      </c>
      <c r="C152" s="84" t="s">
        <v>366</v>
      </c>
      <c r="D152" s="85">
        <f>SUM(D153:D161)</f>
        <v>5793.51</v>
      </c>
    </row>
    <row r="153" spans="2:4" ht="45.75" customHeight="1">
      <c r="B153" s="53" t="s">
        <v>604</v>
      </c>
      <c r="C153" s="86" t="s">
        <v>305</v>
      </c>
      <c r="D153" s="87">
        <v>431.17</v>
      </c>
    </row>
    <row r="154" spans="2:4" ht="29.25" customHeight="1">
      <c r="B154" s="53" t="s">
        <v>673</v>
      </c>
      <c r="C154" s="86" t="s">
        <v>367</v>
      </c>
      <c r="D154" s="87">
        <v>394.34</v>
      </c>
    </row>
    <row r="155" spans="2:4" ht="30">
      <c r="B155" s="53" t="s">
        <v>605</v>
      </c>
      <c r="C155" s="86" t="s">
        <v>306</v>
      </c>
      <c r="D155" s="87">
        <v>333.29</v>
      </c>
    </row>
    <row r="156" spans="2:4">
      <c r="B156" s="53" t="s">
        <v>607</v>
      </c>
      <c r="C156" s="86" t="s">
        <v>308</v>
      </c>
      <c r="D156" s="87">
        <v>916.87</v>
      </c>
    </row>
    <row r="157" spans="2:4">
      <c r="B157" s="53" t="s">
        <v>665</v>
      </c>
      <c r="C157" s="86" t="s">
        <v>423</v>
      </c>
      <c r="D157" s="87">
        <v>180.13</v>
      </c>
    </row>
    <row r="158" spans="2:4" ht="17.25" customHeight="1">
      <c r="B158" s="53" t="s">
        <v>635</v>
      </c>
      <c r="C158" s="86" t="s">
        <v>335</v>
      </c>
      <c r="D158" s="87">
        <v>439.1</v>
      </c>
    </row>
    <row r="159" spans="2:4">
      <c r="B159" s="53" t="s">
        <v>650</v>
      </c>
      <c r="C159" s="86" t="s">
        <v>350</v>
      </c>
      <c r="D159" s="87">
        <v>1281.8</v>
      </c>
    </row>
    <row r="160" spans="2:4">
      <c r="B160" s="53" t="s">
        <v>629</v>
      </c>
      <c r="C160" s="86" t="s">
        <v>329</v>
      </c>
      <c r="D160" s="87">
        <v>1392.4</v>
      </c>
    </row>
    <row r="161" spans="2:4">
      <c r="B161" s="53" t="s">
        <v>674</v>
      </c>
      <c r="C161" s="86" t="s">
        <v>368</v>
      </c>
      <c r="D161" s="87">
        <v>424.41</v>
      </c>
    </row>
    <row r="162" spans="2:4" ht="30">
      <c r="B162" s="56" t="s">
        <v>675</v>
      </c>
      <c r="C162" s="84" t="s">
        <v>369</v>
      </c>
      <c r="D162" s="85">
        <f>SUM(D163:D169)</f>
        <v>5484</v>
      </c>
    </row>
    <row r="163" spans="2:4" ht="42" customHeight="1">
      <c r="B163" s="53" t="s">
        <v>604</v>
      </c>
      <c r="C163" s="86" t="s">
        <v>305</v>
      </c>
      <c r="D163" s="87">
        <v>431.17</v>
      </c>
    </row>
    <row r="164" spans="2:4">
      <c r="B164" s="53" t="s">
        <v>674</v>
      </c>
      <c r="C164" s="86" t="s">
        <v>741</v>
      </c>
      <c r="D164" s="87">
        <f>424.41</f>
        <v>424.41</v>
      </c>
    </row>
    <row r="165" spans="2:4" ht="30">
      <c r="B165" s="53" t="s">
        <v>712</v>
      </c>
      <c r="C165" s="86" t="s">
        <v>396</v>
      </c>
      <c r="D165" s="87">
        <v>334.16</v>
      </c>
    </row>
    <row r="166" spans="2:4" ht="30">
      <c r="B166" s="53" t="s">
        <v>605</v>
      </c>
      <c r="C166" s="86" t="s">
        <v>306</v>
      </c>
      <c r="D166" s="87">
        <f>333.29</f>
        <v>333.29</v>
      </c>
    </row>
    <row r="167" spans="2:4">
      <c r="B167" s="53" t="s">
        <v>607</v>
      </c>
      <c r="C167" s="86" t="s">
        <v>308</v>
      </c>
      <c r="D167" s="87">
        <v>916.87</v>
      </c>
    </row>
    <row r="168" spans="2:4" ht="30">
      <c r="B168" s="53" t="s">
        <v>631</v>
      </c>
      <c r="C168" s="86" t="s">
        <v>331</v>
      </c>
      <c r="D168" s="87">
        <v>1762.3</v>
      </c>
    </row>
    <row r="169" spans="2:4">
      <c r="B169" s="53" t="s">
        <v>650</v>
      </c>
      <c r="C169" s="86" t="s">
        <v>350</v>
      </c>
      <c r="D169" s="87">
        <v>1281.8</v>
      </c>
    </row>
    <row r="170" spans="2:4" ht="30">
      <c r="B170" s="56" t="s">
        <v>676</v>
      </c>
      <c r="C170" s="84" t="s">
        <v>370</v>
      </c>
      <c r="D170" s="85">
        <f>SUM(D171:D178)</f>
        <v>6827.07</v>
      </c>
    </row>
    <row r="171" spans="2:4" ht="61.5" customHeight="1">
      <c r="B171" s="53" t="s">
        <v>677</v>
      </c>
      <c r="C171" s="86" t="s">
        <v>371</v>
      </c>
      <c r="D171" s="87">
        <v>431.17</v>
      </c>
    </row>
    <row r="172" spans="2:4">
      <c r="B172" s="53" t="s">
        <v>678</v>
      </c>
      <c r="C172" s="86" t="s">
        <v>414</v>
      </c>
      <c r="D172" s="87">
        <v>398.33</v>
      </c>
    </row>
    <row r="173" spans="2:4">
      <c r="B173" s="53" t="s">
        <v>619</v>
      </c>
      <c r="C173" s="86" t="s">
        <v>319</v>
      </c>
      <c r="D173" s="87">
        <v>258.14999999999998</v>
      </c>
    </row>
    <row r="174" spans="2:4" ht="45">
      <c r="B174" s="53" t="s">
        <v>661</v>
      </c>
      <c r="C174" s="86" t="s">
        <v>358</v>
      </c>
      <c r="D174" s="87">
        <v>533</v>
      </c>
    </row>
    <row r="175" spans="2:4">
      <c r="B175" s="53" t="s">
        <v>679</v>
      </c>
      <c r="C175" s="86" t="s">
        <v>372</v>
      </c>
      <c r="D175" s="87">
        <v>173.35</v>
      </c>
    </row>
    <row r="176" spans="2:4">
      <c r="B176" s="53" t="s">
        <v>680</v>
      </c>
      <c r="C176" s="86" t="s">
        <v>373</v>
      </c>
      <c r="D176" s="87">
        <v>173.35</v>
      </c>
    </row>
    <row r="177" spans="2:4" ht="30">
      <c r="B177" s="53" t="s">
        <v>608</v>
      </c>
      <c r="C177" s="86" t="s">
        <v>309</v>
      </c>
      <c r="D177" s="87">
        <v>1649.8</v>
      </c>
    </row>
    <row r="178" spans="2:4">
      <c r="B178" s="53" t="s">
        <v>681</v>
      </c>
      <c r="C178" s="86" t="s">
        <v>417</v>
      </c>
      <c r="D178" s="87">
        <v>3209.92</v>
      </c>
    </row>
    <row r="179" spans="2:4" ht="30">
      <c r="B179" s="56" t="s">
        <v>682</v>
      </c>
      <c r="C179" s="84" t="s">
        <v>374</v>
      </c>
      <c r="D179" s="85">
        <f>SUM(D180:D189)</f>
        <v>12365.254917386774</v>
      </c>
    </row>
    <row r="180" spans="2:4" ht="45" customHeight="1">
      <c r="B180" s="53" t="s">
        <v>604</v>
      </c>
      <c r="C180" s="86" t="s">
        <v>305</v>
      </c>
      <c r="D180" s="87">
        <v>431.17</v>
      </c>
    </row>
    <row r="181" spans="2:4">
      <c r="B181" s="53" t="s">
        <v>619</v>
      </c>
      <c r="C181" s="86" t="s">
        <v>319</v>
      </c>
      <c r="D181" s="87">
        <v>258.14999999999998</v>
      </c>
    </row>
    <row r="182" spans="2:4" ht="45">
      <c r="B182" s="53" t="s">
        <v>661</v>
      </c>
      <c r="C182" s="86" t="s">
        <v>358</v>
      </c>
      <c r="D182" s="87">
        <v>533</v>
      </c>
    </row>
    <row r="183" spans="2:4">
      <c r="B183" s="53" t="s">
        <v>683</v>
      </c>
      <c r="C183" s="86" t="s">
        <v>416</v>
      </c>
      <c r="D183" s="87">
        <v>156.32</v>
      </c>
    </row>
    <row r="184" spans="2:4">
      <c r="B184" s="53" t="s">
        <v>684</v>
      </c>
      <c r="C184" s="86" t="s">
        <v>415</v>
      </c>
      <c r="D184" s="87">
        <v>288.76</v>
      </c>
    </row>
    <row r="185" spans="2:4" ht="30">
      <c r="B185" s="53" t="s">
        <v>658</v>
      </c>
      <c r="C185" s="86" t="s">
        <v>355</v>
      </c>
      <c r="D185" s="87">
        <v>5108.0749173867725</v>
      </c>
    </row>
    <row r="186" spans="2:4">
      <c r="B186" s="53" t="s">
        <v>651</v>
      </c>
      <c r="C186" s="86" t="s">
        <v>351</v>
      </c>
      <c r="D186" s="87">
        <v>1392.4</v>
      </c>
    </row>
    <row r="187" spans="2:4">
      <c r="B187" s="53" t="s">
        <v>681</v>
      </c>
      <c r="C187" s="86" t="s">
        <v>417</v>
      </c>
      <c r="D187" s="87">
        <v>3209.92</v>
      </c>
    </row>
    <row r="188" spans="2:4">
      <c r="B188" s="53" t="s">
        <v>656</v>
      </c>
      <c r="C188" s="86" t="s">
        <v>391</v>
      </c>
      <c r="D188" s="87">
        <v>431.95</v>
      </c>
    </row>
    <row r="189" spans="2:4" ht="30">
      <c r="B189" s="53" t="s">
        <v>667</v>
      </c>
      <c r="C189" s="86" t="s">
        <v>386</v>
      </c>
      <c r="D189" s="87">
        <v>555.51</v>
      </c>
    </row>
    <row r="190" spans="2:4" ht="30">
      <c r="B190" s="56" t="s">
        <v>685</v>
      </c>
      <c r="C190" s="84" t="s">
        <v>375</v>
      </c>
      <c r="D190" s="85">
        <f>SUM(D191:D196)</f>
        <v>4343.55</v>
      </c>
    </row>
    <row r="191" spans="2:4" ht="46.5" customHeight="1">
      <c r="B191" s="53" t="s">
        <v>604</v>
      </c>
      <c r="C191" s="86" t="s">
        <v>305</v>
      </c>
      <c r="D191" s="87">
        <v>431.17</v>
      </c>
    </row>
    <row r="192" spans="2:4">
      <c r="B192" s="53" t="s">
        <v>651</v>
      </c>
      <c r="C192" s="86" t="s">
        <v>351</v>
      </c>
      <c r="D192" s="87">
        <v>1392.4</v>
      </c>
    </row>
    <row r="193" spans="2:4">
      <c r="B193" s="53" t="s">
        <v>686</v>
      </c>
      <c r="C193" s="86" t="s">
        <v>376</v>
      </c>
      <c r="D193" s="87">
        <v>1392.4</v>
      </c>
    </row>
    <row r="194" spans="2:4">
      <c r="B194" s="52" t="s">
        <v>640</v>
      </c>
      <c r="C194" s="86" t="s">
        <v>337</v>
      </c>
      <c r="D194" s="87">
        <v>680</v>
      </c>
    </row>
    <row r="195" spans="2:4" ht="30">
      <c r="B195" s="53" t="s">
        <v>653</v>
      </c>
      <c r="C195" s="86" t="s">
        <v>412</v>
      </c>
      <c r="D195" s="87">
        <v>338.57</v>
      </c>
    </row>
    <row r="196" spans="2:4">
      <c r="B196" s="53" t="s">
        <v>654</v>
      </c>
      <c r="C196" s="86" t="s">
        <v>413</v>
      </c>
      <c r="D196" s="87">
        <v>109.01</v>
      </c>
    </row>
    <row r="197" spans="2:4" ht="30">
      <c r="B197" s="56" t="s">
        <v>687</v>
      </c>
      <c r="C197" s="84" t="s">
        <v>377</v>
      </c>
      <c r="D197" s="85">
        <f>SUM(D198:D206)</f>
        <v>19733.370000000003</v>
      </c>
    </row>
    <row r="198" spans="2:4" ht="48" customHeight="1">
      <c r="B198" s="53" t="s">
        <v>604</v>
      </c>
      <c r="C198" s="86" t="s">
        <v>305</v>
      </c>
      <c r="D198" s="87">
        <v>431.17</v>
      </c>
    </row>
    <row r="199" spans="2:4">
      <c r="B199" s="53" t="s">
        <v>684</v>
      </c>
      <c r="C199" s="86" t="s">
        <v>415</v>
      </c>
      <c r="D199" s="87">
        <v>288.76</v>
      </c>
    </row>
    <row r="200" spans="2:4">
      <c r="B200" s="53" t="s">
        <v>644</v>
      </c>
      <c r="C200" s="86" t="s">
        <v>378</v>
      </c>
      <c r="D200" s="87">
        <v>457.36</v>
      </c>
    </row>
    <row r="201" spans="2:4" ht="15.75" customHeight="1">
      <c r="B201" s="53" t="s">
        <v>614</v>
      </c>
      <c r="C201" s="86" t="s">
        <v>315</v>
      </c>
      <c r="D201" s="87">
        <v>151.79</v>
      </c>
    </row>
    <row r="202" spans="2:4">
      <c r="B202" s="53" t="s">
        <v>681</v>
      </c>
      <c r="C202" s="86" t="s">
        <v>417</v>
      </c>
      <c r="D202" s="87">
        <v>3209.92</v>
      </c>
    </row>
    <row r="203" spans="2:4">
      <c r="B203" s="53" t="s">
        <v>688</v>
      </c>
      <c r="C203" s="86" t="s">
        <v>418</v>
      </c>
      <c r="D203" s="87">
        <v>458.31</v>
      </c>
    </row>
    <row r="204" spans="2:4">
      <c r="B204" s="53" t="s">
        <v>623</v>
      </c>
      <c r="C204" s="86" t="s">
        <v>323</v>
      </c>
      <c r="D204" s="87">
        <v>392.87</v>
      </c>
    </row>
    <row r="205" spans="2:4" ht="30">
      <c r="B205" s="53" t="s">
        <v>648</v>
      </c>
      <c r="C205" s="86" t="s">
        <v>348</v>
      </c>
      <c r="D205" s="87">
        <v>4901.38</v>
      </c>
    </row>
    <row r="206" spans="2:4" ht="30">
      <c r="B206" s="53" t="s">
        <v>689</v>
      </c>
      <c r="C206" s="86" t="s">
        <v>379</v>
      </c>
      <c r="D206" s="87">
        <v>9441.81</v>
      </c>
    </row>
    <row r="207" spans="2:4" ht="30">
      <c r="B207" s="56" t="s">
        <v>690</v>
      </c>
      <c r="C207" s="84" t="s">
        <v>380</v>
      </c>
      <c r="D207" s="85">
        <f>SUM(D208:D210)</f>
        <v>5903.58</v>
      </c>
    </row>
    <row r="208" spans="2:4" ht="44.25" customHeight="1">
      <c r="B208" s="53" t="s">
        <v>604</v>
      </c>
      <c r="C208" s="86" t="s">
        <v>305</v>
      </c>
      <c r="D208" s="87">
        <v>431.17</v>
      </c>
    </row>
    <row r="209" spans="2:4">
      <c r="B209" s="53" t="s">
        <v>691</v>
      </c>
      <c r="C209" s="86" t="s">
        <v>381</v>
      </c>
      <c r="D209" s="87">
        <v>188.38</v>
      </c>
    </row>
    <row r="210" spans="2:4" ht="45">
      <c r="B210" s="53" t="s">
        <v>692</v>
      </c>
      <c r="C210" s="86" t="s">
        <v>382</v>
      </c>
      <c r="D210" s="87">
        <v>5284.03</v>
      </c>
    </row>
    <row r="211" spans="2:4" ht="45">
      <c r="B211" s="56" t="s">
        <v>693</v>
      </c>
      <c r="C211" s="84" t="s">
        <v>383</v>
      </c>
      <c r="D211" s="85">
        <f>SUM(D212:D220)</f>
        <v>13178.230000000001</v>
      </c>
    </row>
    <row r="212" spans="2:4" ht="44.25" customHeight="1">
      <c r="B212" s="53" t="s">
        <v>604</v>
      </c>
      <c r="C212" s="86" t="s">
        <v>305</v>
      </c>
      <c r="D212" s="87">
        <v>431.17</v>
      </c>
    </row>
    <row r="213" spans="2:4">
      <c r="B213" s="53" t="s">
        <v>619</v>
      </c>
      <c r="C213" s="86" t="s">
        <v>319</v>
      </c>
      <c r="D213" s="87">
        <v>258.14999999999998</v>
      </c>
    </row>
    <row r="214" spans="2:4" ht="45">
      <c r="B214" s="53" t="s">
        <v>661</v>
      </c>
      <c r="C214" s="86" t="s">
        <v>358</v>
      </c>
      <c r="D214" s="87">
        <v>533</v>
      </c>
    </row>
    <row r="215" spans="2:4" ht="30">
      <c r="B215" s="53" t="s">
        <v>648</v>
      </c>
      <c r="C215" s="86" t="s">
        <v>348</v>
      </c>
      <c r="D215" s="87">
        <v>4901.38</v>
      </c>
    </row>
    <row r="216" spans="2:4" ht="30">
      <c r="B216" s="53" t="s">
        <v>694</v>
      </c>
      <c r="C216" s="86" t="s">
        <v>384</v>
      </c>
      <c r="D216" s="87">
        <v>4968.53</v>
      </c>
    </row>
    <row r="217" spans="2:4">
      <c r="B217" s="53" t="s">
        <v>606</v>
      </c>
      <c r="C217" s="86" t="s">
        <v>307</v>
      </c>
      <c r="D217" s="87">
        <v>684.05</v>
      </c>
    </row>
    <row r="218" spans="2:4" ht="17.25" customHeight="1">
      <c r="B218" s="53" t="s">
        <v>614</v>
      </c>
      <c r="C218" s="86" t="s">
        <v>315</v>
      </c>
      <c r="D218" s="87">
        <v>151.79</v>
      </c>
    </row>
    <row r="219" spans="2:4" ht="30">
      <c r="B219" s="53" t="s">
        <v>605</v>
      </c>
      <c r="C219" s="86" t="s">
        <v>306</v>
      </c>
      <c r="D219" s="87">
        <f>333.29</f>
        <v>333.29</v>
      </c>
    </row>
    <row r="220" spans="2:4">
      <c r="B220" s="53" t="s">
        <v>607</v>
      </c>
      <c r="C220" s="86" t="s">
        <v>308</v>
      </c>
      <c r="D220" s="87">
        <v>916.87</v>
      </c>
    </row>
    <row r="221" spans="2:4" ht="30">
      <c r="B221" s="56" t="s">
        <v>695</v>
      </c>
      <c r="C221" s="84" t="s">
        <v>385</v>
      </c>
      <c r="D221" s="85">
        <f>SUM(D222:D235)</f>
        <v>8083.25</v>
      </c>
    </row>
    <row r="222" spans="2:4" ht="43.5" customHeight="1">
      <c r="B222" s="53" t="s">
        <v>604</v>
      </c>
      <c r="C222" s="86" t="s">
        <v>305</v>
      </c>
      <c r="D222" s="87">
        <v>431.17</v>
      </c>
    </row>
    <row r="223" spans="2:4">
      <c r="B223" s="53" t="s">
        <v>619</v>
      </c>
      <c r="C223" s="86" t="s">
        <v>319</v>
      </c>
      <c r="D223" s="87">
        <v>258.14999999999998</v>
      </c>
    </row>
    <row r="224" spans="2:4">
      <c r="B224" s="53" t="s">
        <v>696</v>
      </c>
      <c r="C224" s="86" t="s">
        <v>222</v>
      </c>
      <c r="D224" s="87">
        <v>465.44</v>
      </c>
    </row>
    <row r="225" spans="2:4">
      <c r="B225" s="53" t="s">
        <v>607</v>
      </c>
      <c r="C225" s="86" t="s">
        <v>308</v>
      </c>
      <c r="D225" s="87">
        <v>916.87</v>
      </c>
    </row>
    <row r="226" spans="2:4" ht="14.25" customHeight="1">
      <c r="B226" s="53" t="s">
        <v>647</v>
      </c>
      <c r="C226" s="86" t="s">
        <v>315</v>
      </c>
      <c r="D226" s="87">
        <f>151.79</f>
        <v>151.79</v>
      </c>
    </row>
    <row r="227" spans="2:4">
      <c r="B227" s="53" t="s">
        <v>644</v>
      </c>
      <c r="C227" s="86" t="s">
        <v>345</v>
      </c>
      <c r="D227" s="87">
        <v>457.36</v>
      </c>
    </row>
    <row r="228" spans="2:4" ht="30">
      <c r="B228" s="53" t="s">
        <v>608</v>
      </c>
      <c r="C228" s="86" t="s">
        <v>309</v>
      </c>
      <c r="D228" s="87">
        <v>1649.8</v>
      </c>
    </row>
    <row r="229" spans="2:4" ht="30">
      <c r="B229" s="53" t="s">
        <v>631</v>
      </c>
      <c r="C229" s="86" t="s">
        <v>331</v>
      </c>
      <c r="D229" s="87">
        <v>1762.3</v>
      </c>
    </row>
    <row r="230" spans="2:4">
      <c r="B230" s="53" t="s">
        <v>684</v>
      </c>
      <c r="C230" s="86" t="s">
        <v>415</v>
      </c>
      <c r="D230" s="87">
        <v>288.76</v>
      </c>
    </row>
    <row r="231" spans="2:4">
      <c r="B231" s="53" t="s">
        <v>697</v>
      </c>
      <c r="C231" s="86" t="s">
        <v>419</v>
      </c>
      <c r="D231" s="87">
        <v>308.24</v>
      </c>
    </row>
    <row r="232" spans="2:4">
      <c r="B232" s="53" t="s">
        <v>698</v>
      </c>
      <c r="C232" s="86" t="s">
        <v>420</v>
      </c>
      <c r="D232" s="87">
        <v>272.2</v>
      </c>
    </row>
    <row r="233" spans="2:4">
      <c r="B233" s="52" t="s">
        <v>666</v>
      </c>
      <c r="C233" s="86" t="s">
        <v>72</v>
      </c>
      <c r="D233" s="87">
        <v>149.13</v>
      </c>
    </row>
    <row r="234" spans="2:4" ht="30">
      <c r="B234" s="53" t="s">
        <v>667</v>
      </c>
      <c r="C234" s="86" t="s">
        <v>386</v>
      </c>
      <c r="D234" s="87">
        <v>555.51</v>
      </c>
    </row>
    <row r="235" spans="2:4">
      <c r="B235" s="53" t="s">
        <v>699</v>
      </c>
      <c r="C235" s="86" t="s">
        <v>387</v>
      </c>
      <c r="D235" s="87">
        <v>416.53</v>
      </c>
    </row>
    <row r="236" spans="2:4" ht="45">
      <c r="B236" s="56" t="s">
        <v>700</v>
      </c>
      <c r="C236" s="84" t="s">
        <v>388</v>
      </c>
      <c r="D236" s="85">
        <f>SUM(D237:D245)</f>
        <v>9815.5299999999988</v>
      </c>
    </row>
    <row r="237" spans="2:4" ht="45">
      <c r="B237" s="53" t="s">
        <v>701</v>
      </c>
      <c r="C237" s="86" t="s">
        <v>389</v>
      </c>
      <c r="D237" s="87">
        <v>278.07</v>
      </c>
    </row>
    <row r="238" spans="2:4">
      <c r="B238" s="53" t="s">
        <v>702</v>
      </c>
      <c r="C238" s="86" t="s">
        <v>390</v>
      </c>
      <c r="D238" s="87">
        <v>1184.3599999999999</v>
      </c>
    </row>
    <row r="239" spans="2:4">
      <c r="B239" s="53" t="s">
        <v>656</v>
      </c>
      <c r="C239" s="86" t="s">
        <v>391</v>
      </c>
      <c r="D239" s="87">
        <v>431.95</v>
      </c>
    </row>
    <row r="240" spans="2:4">
      <c r="B240" s="53" t="s">
        <v>619</v>
      </c>
      <c r="C240" s="86" t="s">
        <v>319</v>
      </c>
      <c r="D240" s="87">
        <v>258.14999999999998</v>
      </c>
    </row>
    <row r="241" spans="2:4" ht="30">
      <c r="B241" s="53" t="s">
        <v>661</v>
      </c>
      <c r="C241" s="86" t="s">
        <v>742</v>
      </c>
      <c r="D241" s="87">
        <v>533</v>
      </c>
    </row>
    <row r="242" spans="2:4">
      <c r="B242" s="53" t="s">
        <v>703</v>
      </c>
      <c r="C242" s="86" t="s">
        <v>704</v>
      </c>
      <c r="D242" s="87">
        <v>1450</v>
      </c>
    </row>
    <row r="243" spans="2:4">
      <c r="B243" s="53" t="s">
        <v>705</v>
      </c>
      <c r="C243" s="86" t="s">
        <v>706</v>
      </c>
      <c r="D243" s="87">
        <v>1450</v>
      </c>
    </row>
    <row r="244" spans="2:4" ht="30">
      <c r="B244" s="53" t="s">
        <v>707</v>
      </c>
      <c r="C244" s="86" t="s">
        <v>392</v>
      </c>
      <c r="D244" s="87">
        <v>2250</v>
      </c>
    </row>
    <row r="245" spans="2:4" ht="30">
      <c r="B245" s="53" t="s">
        <v>708</v>
      </c>
      <c r="C245" s="86" t="s">
        <v>393</v>
      </c>
      <c r="D245" s="87">
        <v>1980</v>
      </c>
    </row>
    <row r="246" spans="2:4" ht="30">
      <c r="B246" s="56" t="s">
        <v>709</v>
      </c>
      <c r="C246" s="84" t="s">
        <v>394</v>
      </c>
      <c r="D246" s="85">
        <f>SUM(D247:D251)</f>
        <v>4375.92</v>
      </c>
    </row>
    <row r="247" spans="2:4" ht="45">
      <c r="B247" s="53" t="s">
        <v>604</v>
      </c>
      <c r="C247" s="86" t="s">
        <v>305</v>
      </c>
      <c r="D247" s="87">
        <v>431.17</v>
      </c>
    </row>
    <row r="248" spans="2:4" ht="14.25" customHeight="1">
      <c r="B248" s="53" t="s">
        <v>617</v>
      </c>
      <c r="C248" s="86" t="s">
        <v>320</v>
      </c>
      <c r="D248" s="87">
        <v>618.80999999999995</v>
      </c>
    </row>
    <row r="249" spans="2:4">
      <c r="B249" s="53" t="s">
        <v>710</v>
      </c>
      <c r="C249" s="86" t="s">
        <v>324</v>
      </c>
      <c r="D249" s="87">
        <v>759.27</v>
      </c>
    </row>
    <row r="250" spans="2:4">
      <c r="B250" s="53" t="s">
        <v>607</v>
      </c>
      <c r="C250" s="86" t="s">
        <v>308</v>
      </c>
      <c r="D250" s="87">
        <v>916.87</v>
      </c>
    </row>
    <row r="251" spans="2:4" ht="30">
      <c r="B251" s="53" t="s">
        <v>608</v>
      </c>
      <c r="C251" s="86" t="s">
        <v>309</v>
      </c>
      <c r="D251" s="87">
        <v>1649.8</v>
      </c>
    </row>
    <row r="252" spans="2:4" ht="30">
      <c r="B252" s="56" t="s">
        <v>711</v>
      </c>
      <c r="C252" s="84" t="s">
        <v>395</v>
      </c>
      <c r="D252" s="85">
        <f>D253</f>
        <v>334.16</v>
      </c>
    </row>
    <row r="253" spans="2:4" ht="30">
      <c r="B253" s="53" t="s">
        <v>712</v>
      </c>
      <c r="C253" s="86" t="s">
        <v>396</v>
      </c>
      <c r="D253" s="87">
        <v>334.16</v>
      </c>
    </row>
    <row r="254" spans="2:4" ht="30">
      <c r="B254" s="56" t="s">
        <v>713</v>
      </c>
      <c r="C254" s="84" t="s">
        <v>397</v>
      </c>
      <c r="D254" s="85">
        <f>SUM(D255:D262)</f>
        <v>3141.3999999999996</v>
      </c>
    </row>
    <row r="255" spans="2:4" ht="61.5" customHeight="1">
      <c r="B255" s="53" t="s">
        <v>714</v>
      </c>
      <c r="C255" s="86" t="s">
        <v>736</v>
      </c>
      <c r="D255" s="87">
        <v>278.07</v>
      </c>
    </row>
    <row r="256" spans="2:4">
      <c r="B256" s="55" t="s">
        <v>715</v>
      </c>
      <c r="C256" s="86" t="s">
        <v>398</v>
      </c>
      <c r="D256" s="87">
        <v>241.69</v>
      </c>
    </row>
    <row r="257" spans="2:4">
      <c r="B257" s="53" t="s">
        <v>716</v>
      </c>
      <c r="C257" s="86" t="s">
        <v>421</v>
      </c>
      <c r="D257" s="87">
        <v>68.91</v>
      </c>
    </row>
    <row r="258" spans="2:4">
      <c r="B258" s="53" t="s">
        <v>717</v>
      </c>
      <c r="C258" s="86" t="s">
        <v>399</v>
      </c>
      <c r="D258" s="87">
        <v>68.91</v>
      </c>
    </row>
    <row r="259" spans="2:4">
      <c r="B259" s="53" t="s">
        <v>718</v>
      </c>
      <c r="C259" s="86" t="s">
        <v>422</v>
      </c>
      <c r="D259" s="87">
        <v>47.31</v>
      </c>
    </row>
    <row r="260" spans="2:4">
      <c r="B260" s="53" t="s">
        <v>650</v>
      </c>
      <c r="C260" s="86" t="s">
        <v>350</v>
      </c>
      <c r="D260" s="87">
        <v>1281.8</v>
      </c>
    </row>
    <row r="261" spans="2:4">
      <c r="B261" s="53" t="s">
        <v>696</v>
      </c>
      <c r="C261" s="86" t="s">
        <v>222</v>
      </c>
      <c r="D261" s="87">
        <v>465.44</v>
      </c>
    </row>
    <row r="262" spans="2:4">
      <c r="B262" s="53" t="s">
        <v>719</v>
      </c>
      <c r="C262" s="86" t="s">
        <v>400</v>
      </c>
      <c r="D262" s="87">
        <v>689.27</v>
      </c>
    </row>
    <row r="263" spans="2:4" ht="45">
      <c r="B263" s="56" t="s">
        <v>720</v>
      </c>
      <c r="C263" s="84" t="s">
        <v>821</v>
      </c>
      <c r="D263" s="85">
        <f>SUM(D264:D268)</f>
        <v>2029.03</v>
      </c>
    </row>
    <row r="264" spans="2:4" ht="45">
      <c r="B264" s="53" t="s">
        <v>721</v>
      </c>
      <c r="C264" s="86" t="s">
        <v>401</v>
      </c>
      <c r="D264" s="87">
        <v>278.07</v>
      </c>
    </row>
    <row r="265" spans="2:4">
      <c r="B265" s="55" t="s">
        <v>715</v>
      </c>
      <c r="C265" s="86" t="s">
        <v>402</v>
      </c>
      <c r="D265" s="87">
        <v>241.69</v>
      </c>
    </row>
    <row r="266" spans="2:4">
      <c r="B266" s="53" t="s">
        <v>678</v>
      </c>
      <c r="C266" s="86" t="s">
        <v>414</v>
      </c>
      <c r="D266" s="87">
        <v>398.33</v>
      </c>
    </row>
    <row r="267" spans="2:4" ht="18.75" customHeight="1">
      <c r="B267" s="53" t="s">
        <v>722</v>
      </c>
      <c r="C267" s="86" t="s">
        <v>424</v>
      </c>
      <c r="D267" s="87">
        <v>383.49</v>
      </c>
    </row>
    <row r="268" spans="2:4" ht="18.75" customHeight="1">
      <c r="B268" s="121" t="s">
        <v>819</v>
      </c>
      <c r="C268" s="52" t="s">
        <v>820</v>
      </c>
      <c r="D268" s="87">
        <v>727.45</v>
      </c>
    </row>
    <row r="269" spans="2:4" ht="45">
      <c r="B269" s="56" t="s">
        <v>723</v>
      </c>
      <c r="C269" s="84" t="s">
        <v>818</v>
      </c>
      <c r="D269" s="85">
        <f>SUM(D270:D271)</f>
        <v>711.17000000000007</v>
      </c>
    </row>
    <row r="270" spans="2:4" ht="45">
      <c r="B270" s="53" t="s">
        <v>724</v>
      </c>
      <c r="C270" s="86" t="s">
        <v>403</v>
      </c>
      <c r="D270" s="87">
        <v>334.16</v>
      </c>
    </row>
    <row r="271" spans="2:4">
      <c r="B271" s="53" t="s">
        <v>669</v>
      </c>
      <c r="C271" s="86" t="s">
        <v>362</v>
      </c>
      <c r="D271" s="87">
        <v>377.01</v>
      </c>
    </row>
    <row r="272" spans="2:4" ht="30">
      <c r="B272" s="56" t="s">
        <v>725</v>
      </c>
      <c r="C272" s="84" t="s">
        <v>404</v>
      </c>
      <c r="D272" s="85">
        <f>SUM(D273:D276)</f>
        <v>2331.5</v>
      </c>
    </row>
    <row r="273" spans="2:4" ht="60">
      <c r="B273" s="53" t="s">
        <v>726</v>
      </c>
      <c r="C273" s="86" t="s">
        <v>405</v>
      </c>
      <c r="D273" s="87">
        <v>334.16</v>
      </c>
    </row>
    <row r="274" spans="2:4" ht="30">
      <c r="B274" s="53" t="s">
        <v>605</v>
      </c>
      <c r="C274" s="86" t="s">
        <v>306</v>
      </c>
      <c r="D274" s="87">
        <f>333.29</f>
        <v>333.29</v>
      </c>
    </row>
    <row r="275" spans="2:4">
      <c r="B275" s="53" t="s">
        <v>727</v>
      </c>
      <c r="C275" s="86" t="s">
        <v>406</v>
      </c>
      <c r="D275" s="87">
        <v>271.64999999999998</v>
      </c>
    </row>
    <row r="276" spans="2:4">
      <c r="B276" s="53" t="s">
        <v>629</v>
      </c>
      <c r="C276" s="86" t="s">
        <v>329</v>
      </c>
      <c r="D276" s="87">
        <v>1392.4</v>
      </c>
    </row>
    <row r="277" spans="2:4" ht="30">
      <c r="B277" s="56" t="s">
        <v>728</v>
      </c>
      <c r="C277" s="84" t="s">
        <v>407</v>
      </c>
      <c r="D277" s="85">
        <f>SUM(D278:D280)</f>
        <v>1899.95</v>
      </c>
    </row>
    <row r="278" spans="2:4" ht="45">
      <c r="B278" s="53" t="s">
        <v>729</v>
      </c>
      <c r="C278" s="86" t="s">
        <v>408</v>
      </c>
      <c r="D278" s="87">
        <v>431.17</v>
      </c>
    </row>
    <row r="279" spans="2:4">
      <c r="B279" s="53" t="s">
        <v>628</v>
      </c>
      <c r="C279" s="86" t="s">
        <v>328</v>
      </c>
      <c r="D279" s="87">
        <v>709.51</v>
      </c>
    </row>
    <row r="280" spans="2:4">
      <c r="B280" s="53" t="s">
        <v>710</v>
      </c>
      <c r="C280" s="86" t="s">
        <v>324</v>
      </c>
      <c r="D280" s="87">
        <v>759.27</v>
      </c>
    </row>
    <row r="281" spans="2:4" ht="30">
      <c r="B281" s="56" t="s">
        <v>730</v>
      </c>
      <c r="C281" s="84" t="s">
        <v>409</v>
      </c>
      <c r="D281" s="85">
        <f>D282</f>
        <v>431.17</v>
      </c>
    </row>
    <row r="282" spans="2:4" ht="45">
      <c r="B282" s="53" t="s">
        <v>604</v>
      </c>
      <c r="C282" s="86" t="s">
        <v>305</v>
      </c>
      <c r="D282" s="87">
        <v>431.17</v>
      </c>
    </row>
    <row r="283" spans="2:4" ht="29.25" customHeight="1">
      <c r="B283" s="56" t="s">
        <v>731</v>
      </c>
      <c r="C283" s="84" t="s">
        <v>410</v>
      </c>
      <c r="D283" s="85">
        <f>D284</f>
        <v>431.17</v>
      </c>
    </row>
    <row r="284" spans="2:4" ht="29.25" customHeight="1">
      <c r="B284" s="53" t="s">
        <v>732</v>
      </c>
      <c r="C284" s="86" t="s">
        <v>411</v>
      </c>
      <c r="D284" s="87">
        <v>431.17</v>
      </c>
    </row>
    <row r="285" spans="2:4" ht="18.75" customHeight="1"/>
  </sheetData>
  <pageMargins left="0.70866141732283472" right="0.70866141732283472" top="0.74803149606299213" bottom="0.74803149606299213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Прил 9(табл 1,2)</vt:lpstr>
      <vt:lpstr>Прил 9(табл 3)</vt:lpstr>
      <vt:lpstr>Прил 9(табл 4)</vt:lpstr>
      <vt:lpstr>Прил 9(табл 5)</vt:lpstr>
      <vt:lpstr>Прил 9(табл 6)</vt:lpstr>
      <vt:lpstr>Прил9 (табл 7)</vt:lpstr>
      <vt:lpstr>'Прил 9(табл 1,2)'!Print_Titles</vt:lpstr>
      <vt:lpstr>'Прил 9(табл 3)'!Print_Titles</vt:lpstr>
      <vt:lpstr>'Прил 9(табл 1,2)'!Заголовки_для_печати</vt:lpstr>
      <vt:lpstr>'Прил 9(табл 3)'!Заголовки_для_печати</vt:lpstr>
      <vt:lpstr>'Прил 9(табл 4)'!Заголовки_для_печати</vt:lpstr>
      <vt:lpstr>'Прил9 (табл 7)'!Заголовки_для_печати</vt:lpstr>
      <vt:lpstr>'Прил 9(табл 1,2)'!Область_печати</vt:lpstr>
      <vt:lpstr>'Прил 9(табл 3)'!Область_печати</vt:lpstr>
      <vt:lpstr>'Прил 9(табл 4)'!Область_печати</vt:lpstr>
      <vt:lpstr>'Прил 9(табл 5)'!Область_печати</vt:lpstr>
      <vt:lpstr>'Прил 9(табл 6)'!Область_печати</vt:lpstr>
      <vt:lpstr>'Прил9 (табл 7)'!Область_печати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долгун</dc:creator>
  <cp:lastModifiedBy>чайка</cp:lastModifiedBy>
  <cp:revision>1</cp:revision>
  <cp:lastPrinted>2023-10-24T09:43:43Z</cp:lastPrinted>
  <dcterms:created xsi:type="dcterms:W3CDTF">2022-02-24T11:46:54Z</dcterms:created>
  <dcterms:modified xsi:type="dcterms:W3CDTF">2023-12-01T06:38:12Z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